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defaultThemeVersion="166925"/>
  <mc:AlternateContent xmlns:mc="http://schemas.openxmlformats.org/markup-compatibility/2006">
    <mc:Choice Requires="x15">
      <x15ac:absPath xmlns:x15ac="http://schemas.microsoft.com/office/spreadsheetml/2010/11/ac" url="D:\COMPARTILHAMENTO\Licitações 2022\PMA\CONVITES\CONVITE  nº 003-2022 - PMA - REFORMA DO PARQUE ECOLOGICO\ANEXO I - PROJETO BASICO\"/>
    </mc:Choice>
  </mc:AlternateContent>
  <xr:revisionPtr revIDLastSave="0" documentId="13_ncr:1_{26890157-E9FD-4371-96A4-AE912592AB2C}" xr6:coauthVersionLast="47" xr6:coauthVersionMax="47" xr10:uidLastSave="{00000000-0000-0000-0000-000000000000}"/>
  <bookViews>
    <workbookView xWindow="-120" yWindow="-120" windowWidth="21840" windowHeight="13140" firstSheet="4" activeTab="7" xr2:uid="{00000000-000D-0000-FFFF-FFFF00000000}"/>
  </bookViews>
  <sheets>
    <sheet name="ANEXO IB - Planilha Orçamentari" sheetId="4" r:id="rId1"/>
    <sheet name="ANEXO IC -Cronograma " sheetId="5" r:id="rId2"/>
    <sheet name="ANECO ID BDI-obras covencionais" sheetId="21" r:id="rId3"/>
    <sheet name="ANEXO IE - BDI diferenciado" sheetId="23" r:id="rId4"/>
    <sheet name="ANEXO IF- Memorial de Calculo" sheetId="6" r:id="rId5"/>
    <sheet name="conjunto" sheetId="7" r:id="rId6"/>
    <sheet name="cotaçao com preço" sheetId="20" r:id="rId7"/>
    <sheet name="COMPOSIÇÕES" sheetId="22" r:id="rId8"/>
  </sheets>
  <definedNames>
    <definedName name="_xlnm.Print_Area" localSheetId="2">'ANECO ID BDI-obras covencionais'!$A$1:$E$46</definedName>
    <definedName name="_xlnm.Print_Area" localSheetId="0">'ANEXO IB - Planilha Orçamentari'!$A$1:$I$71</definedName>
    <definedName name="_xlnm.Print_Area" localSheetId="1">'ANEXO IC -Cronograma '!$A$2:$J$57</definedName>
    <definedName name="_xlnm.Print_Area" localSheetId="4">'ANEXO IF- Memorial de Calculo'!$A$1:$I$172</definedName>
    <definedName name="_xlnm.Print_Area" localSheetId="7">COMPOSIÇÕES!$A$1:$G$53</definedName>
    <definedName name="_xlnm.Print_Area" localSheetId="5">conjunto!$A$1:$G$35</definedName>
    <definedName name="_xlnm.Print_Area" localSheetId="6">'cotaçao com preço'!$A$1:$I$30</definedName>
    <definedName name="_xlnm.Database">#REF!</definedName>
    <definedName name="_xlnm.Print_Titles" localSheetId="7">COMPOSIÇÕES!$11:$12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20" i="23" l="1"/>
  <c r="G28" i="4"/>
  <c r="I28" i="4" s="1"/>
  <c r="F28" i="4"/>
  <c r="H30" i="4"/>
  <c r="I18" i="5" l="1"/>
  <c r="G21" i="5" l="1"/>
  <c r="G20" i="5"/>
  <c r="G18" i="5"/>
  <c r="B87" i="6" l="1"/>
  <c r="H54" i="4" l="1"/>
  <c r="H51" i="4"/>
  <c r="H50" i="4"/>
  <c r="H47" i="4"/>
  <c r="H46" i="4"/>
  <c r="H45" i="4"/>
  <c r="H44" i="4"/>
  <c r="H41" i="4"/>
  <c r="H40" i="4"/>
  <c r="H39" i="4"/>
  <c r="H38" i="4"/>
  <c r="H37" i="4"/>
  <c r="H36" i="4"/>
  <c r="H35" i="4"/>
  <c r="H34" i="4"/>
  <c r="H33" i="4"/>
  <c r="H32" i="4"/>
  <c r="H29" i="4"/>
  <c r="H27" i="4"/>
  <c r="H26" i="4"/>
  <c r="H25" i="4"/>
  <c r="H24" i="4"/>
  <c r="H23" i="4"/>
  <c r="H31" i="4"/>
  <c r="B17" i="6"/>
  <c r="G41" i="4" l="1"/>
  <c r="I41" i="4" s="1"/>
  <c r="G40" i="4"/>
  <c r="I40" i="4" s="1"/>
  <c r="G32" i="22" l="1"/>
  <c r="G31" i="22"/>
  <c r="G30" i="22"/>
  <c r="G15" i="22"/>
  <c r="G16" i="22"/>
  <c r="G17" i="22"/>
  <c r="G33" i="22" l="1"/>
  <c r="G18" i="22"/>
  <c r="G37" i="4"/>
  <c r="I37" i="4" s="1"/>
  <c r="G36" i="4"/>
  <c r="I36" i="4" s="1"/>
  <c r="G38" i="4"/>
  <c r="I38" i="4" s="1"/>
  <c r="G35" i="4"/>
  <c r="I35" i="4" s="1"/>
  <c r="G34" i="4"/>
  <c r="I34" i="4" s="1"/>
  <c r="H150" i="6" l="1"/>
  <c r="H151" i="6"/>
  <c r="H147" i="6"/>
  <c r="H146" i="6"/>
  <c r="I143" i="6"/>
  <c r="I153" i="6" l="1"/>
  <c r="H55" i="4" s="1"/>
  <c r="G55" i="4"/>
  <c r="G39" i="4"/>
  <c r="I39" i="4" s="1"/>
  <c r="I55" i="4" l="1"/>
  <c r="G54" i="4"/>
  <c r="I54" i="4" s="1"/>
  <c r="G29" i="4"/>
  <c r="G33" i="4"/>
  <c r="I33" i="4" s="1"/>
  <c r="G32" i="4"/>
  <c r="I32" i="4" s="1"/>
  <c r="I56" i="4" l="1"/>
  <c r="G22" i="5" l="1"/>
  <c r="E22" i="5"/>
  <c r="I22" i="5"/>
  <c r="J22" i="5" l="1"/>
  <c r="B21" i="20"/>
  <c r="I21" i="20" l="1"/>
  <c r="E51" i="4" s="1"/>
  <c r="G51" i="4" s="1"/>
  <c r="I20" i="20"/>
  <c r="D20" i="21" l="1"/>
  <c r="I51" i="4"/>
  <c r="E31" i="4" l="1"/>
  <c r="G31" i="4" l="1"/>
  <c r="I31" i="4" s="1"/>
  <c r="E47" i="4"/>
  <c r="E46" i="4"/>
  <c r="E45" i="4"/>
  <c r="I17" i="20"/>
  <c r="I16" i="20"/>
  <c r="I15" i="20"/>
  <c r="I14" i="20"/>
  <c r="I11" i="20"/>
  <c r="G46" i="4" l="1"/>
  <c r="F51" i="4" l="1"/>
  <c r="A36" i="6" l="1"/>
  <c r="A25" i="6" s="1"/>
  <c r="A12" i="6" s="1"/>
  <c r="A133" i="6"/>
  <c r="A123" i="6"/>
  <c r="A118" i="6"/>
  <c r="A114" i="6"/>
  <c r="A109" i="6"/>
  <c r="A61" i="6"/>
  <c r="A55" i="6"/>
  <c r="G50" i="4" l="1"/>
  <c r="E30" i="4" l="1"/>
  <c r="G30" i="4" s="1"/>
  <c r="G45" i="4"/>
  <c r="I45" i="4" s="1"/>
  <c r="A49" i="6" l="1"/>
  <c r="A44" i="6"/>
  <c r="G18" i="7" l="1"/>
  <c r="G19" i="7"/>
  <c r="A39" i="6" l="1"/>
  <c r="A29" i="6"/>
  <c r="A23" i="6"/>
  <c r="I50" i="4" l="1"/>
  <c r="I52" i="4" s="1"/>
  <c r="I46" i="4"/>
  <c r="G47" i="4"/>
  <c r="I47" i="4" s="1"/>
  <c r="I30" i="4"/>
  <c r="G44" i="4"/>
  <c r="I44" i="4" s="1"/>
  <c r="I29" i="4"/>
  <c r="G23" i="4"/>
  <c r="G24" i="4"/>
  <c r="I24" i="4" s="1"/>
  <c r="G26" i="4"/>
  <c r="I26" i="4" s="1"/>
  <c r="G27" i="4"/>
  <c r="I27" i="4" s="1"/>
  <c r="G20" i="4"/>
  <c r="I21" i="5" l="1"/>
  <c r="E21" i="5"/>
  <c r="I48" i="4"/>
  <c r="E20" i="5" s="1"/>
  <c r="F20" i="4"/>
  <c r="F19" i="4"/>
  <c r="J21" i="5" l="1"/>
  <c r="I20" i="5"/>
  <c r="J20" i="5" s="1"/>
  <c r="H19" i="4"/>
  <c r="G16" i="7" l="1"/>
  <c r="G17" i="7"/>
  <c r="G20" i="7" l="1"/>
  <c r="E25" i="4" s="1"/>
  <c r="G25" i="4" s="1"/>
  <c r="I25" i="4" s="1"/>
  <c r="G19" i="4"/>
  <c r="I19" i="4" s="1"/>
  <c r="H20" i="4"/>
  <c r="I20" i="4" s="1"/>
  <c r="I21" i="4" l="1"/>
  <c r="E18" i="5" l="1"/>
  <c r="I23" i="4"/>
  <c r="J18" i="5" l="1"/>
  <c r="I42" i="4"/>
  <c r="I19" i="5" s="1"/>
  <c r="G19" i="5" l="1"/>
  <c r="F23" i="5" s="1"/>
  <c r="E19" i="5"/>
  <c r="D23" i="5" s="1"/>
  <c r="I57" i="4"/>
  <c r="H23" i="5"/>
  <c r="J19" i="5" l="1"/>
  <c r="J23" i="5" s="1"/>
</calcChain>
</file>

<file path=xl/sharedStrings.xml><?xml version="1.0" encoding="utf-8"?>
<sst xmlns="http://schemas.openxmlformats.org/spreadsheetml/2006/main" count="461" uniqueCount="242">
  <si>
    <t>TOTAL</t>
  </si>
  <si>
    <t>UN</t>
  </si>
  <si>
    <t>1.1</t>
  </si>
  <si>
    <t xml:space="preserve"> VALOR TOTAL</t>
  </si>
  <si>
    <t>PREÇO UNITÁRIO C/ BDI</t>
  </si>
  <si>
    <t>PREÇO UNITÁRIO SEM BDI</t>
  </si>
  <si>
    <t>DESCRIÇÃO</t>
  </si>
  <si>
    <t>CÓDIGO</t>
  </si>
  <si>
    <t>ITEM</t>
  </si>
  <si>
    <t>PREFEITURA MUNICIPAL DE APERIBÉ</t>
  </si>
  <si>
    <t>ESTADO DO RIO DE JANEIRO</t>
  </si>
  <si>
    <t>M²</t>
  </si>
  <si>
    <t>________________________</t>
  </si>
  <si>
    <t>VALOR</t>
  </si>
  <si>
    <t>%</t>
  </si>
  <si>
    <t>1º MÊS</t>
  </si>
  <si>
    <t>DESCRIÇÃO DO ITEM</t>
  </si>
  <si>
    <t>EMOP</t>
  </si>
  <si>
    <t>SUBTOTAL</t>
  </si>
  <si>
    <t>QUANT.</t>
  </si>
  <si>
    <t>SETOR DE ENGENHARIA</t>
  </si>
  <si>
    <t>H</t>
  </si>
  <si>
    <t>23,69%</t>
  </si>
  <si>
    <t>EMOP ONERADO</t>
  </si>
  <si>
    <t>ADMINISTRAÇAO LOCAL</t>
  </si>
  <si>
    <t>2.0</t>
  </si>
  <si>
    <t>1.0</t>
  </si>
  <si>
    <t>ADMINISTRAÇÃO LOCAL</t>
  </si>
  <si>
    <t>HORA MÊS</t>
  </si>
  <si>
    <t>2.2</t>
  </si>
  <si>
    <t>2.1</t>
  </si>
  <si>
    <t>2.3</t>
  </si>
  <si>
    <t>02.020.0001-0</t>
  </si>
  <si>
    <t>PLACA DE IDENTIFICACAO DE OBRA PUBLICA,INCLUSIVE PINTURA E SUPORTES DE MADEIRA.FORNECIMENTO E COLOCACAO</t>
  </si>
  <si>
    <t>1.2</t>
  </si>
  <si>
    <t>PERCENTUAL</t>
  </si>
  <si>
    <t>PREÇO UNIT.</t>
  </si>
  <si>
    <t>3.1</t>
  </si>
  <si>
    <t>3.2</t>
  </si>
  <si>
    <t>3.0</t>
  </si>
  <si>
    <t xml:space="preserve"> DECORAÇÃO E PAISAGISMO</t>
  </si>
  <si>
    <t>Administração Central</t>
  </si>
  <si>
    <t>AC</t>
  </si>
  <si>
    <t>Seguros/Riscos/Garantias</t>
  </si>
  <si>
    <t>SRG</t>
  </si>
  <si>
    <t>Lucro</t>
  </si>
  <si>
    <t>L</t>
  </si>
  <si>
    <t>Despesas Financeiras</t>
  </si>
  <si>
    <t>DF</t>
  </si>
  <si>
    <t>Tributos - ISS</t>
  </si>
  <si>
    <t>T</t>
  </si>
  <si>
    <t>CPRB</t>
  </si>
  <si>
    <t>Tributos - PIS/COFINS</t>
  </si>
  <si>
    <t>Fórmula para o cálculo do BDI:</t>
  </si>
  <si>
    <t>{[(1+AC+SRG) x (1+L) x (1+DF)] / (1-T)} -1</t>
  </si>
  <si>
    <t>Resultado do cálculo do BDI:</t>
  </si>
  <si>
    <t>Composição do BDI - Benefícios e Despesas Indiretas</t>
  </si>
  <si>
    <t xml:space="preserve">BDI 1 </t>
  </si>
  <si>
    <t xml:space="preserve">BDI2 </t>
  </si>
  <si>
    <t>BDI</t>
  </si>
  <si>
    <t xml:space="preserve">  </t>
  </si>
  <si>
    <t>2º MÊS</t>
  </si>
  <si>
    <t>2.4</t>
  </si>
  <si>
    <t>2.6</t>
  </si>
  <si>
    <t>09.012.0004-0</t>
  </si>
  <si>
    <t>MESA DE CONCRETO ARMADO,COM 4 BANCOS,CONFORME PROJETO CEHAB, REVESTIDOS COM ARGAMASSA DE CIMENTO E AREIA,NO TRACO 1:4. A MESA MEDINDO 0,80X0,80M,COM 0,80M DE ALTURA MAIS A FUNDACÃO E OS BANCOS COM 0,35X0,35M E 0,50M DE ALTURA MAIS A FUNDACÃO.</t>
  </si>
  <si>
    <t>09.013.0002-0</t>
  </si>
  <si>
    <t>BANCO PARA JARDINS COM 14 REGUAS DE MADEIRA DE LEI,SECAO DE 5,5X2,5CM E COMPRIMENTO DE 2,00M,PRESAS COM PARAFUSOS DE PORCAS NOS PES DE FERRO FUNDIDO,ESTES COM 14KG,BARRA DE FERRO AO CENTRO DO ASSENTAMENTO,INCLUSIVE ESPIGAO DE FIXACAO,4 BASES DE CONCRETO DE 15X15X30CM,E PINTURA NA COR A SER INDICADA.</t>
  </si>
  <si>
    <t>09.003.0074-0</t>
  </si>
  <si>
    <t>ESPECIES VEGETAIS COM ALTURA DE(0,60 A 1,00)M,TIPO PALMEIRA PHEONIX ROEBELENII(TAMAREIRA ANA), COCCOTHRINAX SP(LEQUE-PRATEADA),ELAEIS GUINEENSIS(DENDEZEIRO),GAUSSIA MAYA(PALMEIRA MAIA) OU SIMILAR.FORNECIMENTO.</t>
  </si>
  <si>
    <t>12.002.0015-0</t>
  </si>
  <si>
    <t>ALVENARIA DE TIJOLOS MACICOS 7X10X20CM,COM ARGAMASSA DE CIMENTO E SAIBRO,NO TRACO 1:6,EM PAREDES DE UMA VEZ (0,20M),DE SUPERFICIE CORRIDA,ATE 3,00M DE ALTURA E MEDIDA PELA AREA REAL.</t>
  </si>
  <si>
    <t>SC 05.05.0200</t>
  </si>
  <si>
    <t>ARRANCAMENTO DE GRADES, GRADIS, ALAMBRADOS, CERCAS E PORTOES.</t>
  </si>
  <si>
    <t>2.10</t>
  </si>
  <si>
    <t>BDI 2</t>
  </si>
  <si>
    <t>COTAÇÃO 1</t>
  </si>
  <si>
    <t>COTAÇÃO 2</t>
  </si>
  <si>
    <t>COTAÇÃO 3</t>
  </si>
  <si>
    <t>COTAÇÃO 4</t>
  </si>
  <si>
    <t>COTAÇÃO 5</t>
  </si>
  <si>
    <t>COTAÇÃO 7</t>
  </si>
  <si>
    <t>PLACA DE IDENTIFICACAO DE OBRA PUBLICA,INCLUSIVE PINTURA E SUPORTES DE MADEIRA.FORNECIMENTO E COLOCACAO.</t>
  </si>
  <si>
    <t>2.5</t>
  </si>
  <si>
    <t>2.8</t>
  </si>
  <si>
    <t>2.9</t>
  </si>
  <si>
    <t>SC 40.05.0250 (A)</t>
  </si>
  <si>
    <t>DESCRIÇAO</t>
  </si>
  <si>
    <t>UNIDADE</t>
  </si>
  <si>
    <t xml:space="preserve">ESCORREGADOR COM PLATAFORMA PLAYGROUND CONFECCIONADO EM EUCALIPTO TRATADO COM 4,00M DE COMPRIMENTO E 0,70CM DE LARGURA.
PLATAFORMA
1 PLATAFORMAS DE 1,80 X 0,70CM COM TABUAS DE EUCALIPTO TRATADA , 8 A 10 DE ESPESSURA E BARROTE DE 6 A 8. SENDO UMA PLATAFORMA DESCOBERTA.
- ESCADA 
1 ESCADA MEDINDO 2,20 DE COMPRIMENTO POR 0,50 DE LARGURA COM BASE DE EUCALIPTO TRATADA COM 0,10 DE DIÂMETRO, COM 7 DEGRAUS DE 6 A 8 DE ESPESSURA E CORRIMÃO DE 4 A 6 DE ESPESSURA.
- ESCORREGADOR
1 ESCORREGADOR FEITO COM EUCALIPTO TRATADO MEDINDO 2,20 COMPRIMENTO, 0,40CM DE LARGURA, COM TABUA DE PROTEÇÃO LATERAL COM 0,15CM DE ALTURA E 2,5CM DE ESPESSURA COM PROTEÇÃO DE CHAPA GALVANIZADA NO FUNDO DO ESCORREGADOR PARA QUE NÃO HAJA RISCO DE FARPAS.
PLAYGROUND TODO ENVERNIZADO COM VERNIZ COR IMBUIA.
PEÇAS PINTADAS COM TINTA ESMALTE SINTÉTICO SUVINIL.FORNECIMENTO E COLOCAÇÃO
</t>
  </si>
  <si>
    <t xml:space="preserve">GIRA GIRA PLAYGROUND INFANTIL POSSUINDO 1,50M  DE DIÂMETRO, PROMOVENDO MOVIMENTOS GIRATÓRIOS, SENDO O ASSENTO DE MADEIRA. CONFECCIONADA EM BARRAS DE FERRO, COM TODOS OS TRONCOS IMPERMEÁVEIS PARA PREVENÇÃO DE DESGASTES E APODRECIMENTO.
PLAYGROUND TODO ENVERNIZADO COM VERNIZ COR IMBUIA.
PEÇAS PINTADAS COM TINTA ESMALTE SINTÉTICO SUVINIL.FORNECIMENTO E COLOCAÇÃO
</t>
  </si>
  <si>
    <t xml:space="preserve">GANGORRA SIMPLES PLAYGROUND INFANTIL POSSUINDO DOIS BRAÇOS DE TRONCOS ARTICULADOS NA PARTE CENTRAL, PROMOVENDO MOVIMENTOS OSCILATÓRIOS, SENDO O ASSENTO COMPOSTO DE APENAS UM TRONCO. CONFECCIONADA EM TRONCOS DE EUCALIPTO TRATADO ATRAVÉS DE PROCESSO DE AUTOCLAVE, UTILIZANDO TORAS COM DIÂMETRO MÉDIO DE 0,15 CM, COM TODOS OS TRONCOS IMPERMEÁVEIS PARA PREVENÇÃO DE DESGASTES E APODRECIMENTO.
PLAYGROUND TODO ENVERNIZADO COM VERNIZ COR IMBUIA.
PEÇAS PINTADAS COM TINTA ESMALTE SINTÉTICO SUVINIL.FORNECIMENTO E COLOCAÇÃO
</t>
  </si>
  <si>
    <t>COTAÇÃO DE EQUIPAMENTOS  PARA PARQUE ECOLÓGICO</t>
  </si>
  <si>
    <t>QUANTI.(M²)</t>
  </si>
  <si>
    <t>02.011.0001-0</t>
  </si>
  <si>
    <t>CERCA PROTETORA DE BORDA DE VALA,CONSTRUIDA COM MONTANTES DE 3"X3" DE MADEIRA DE 3ª,C/1,50M DE COMPRIMENTO,FICANDO 0,50M ENTERRADO, COM INTERVALO DE 2,00M E 2 TABUAS DE MADEIRA DE 1"X12",HORIZONTAIS,COM 40CM DE SEPARACAO,COM DE UMA VEZ DA MADEIRA</t>
  </si>
  <si>
    <t xml:space="preserve">MAO-DE-OBRA DE CARPINTEIRO DE ESQUADRIAS  DE MADEIRA INCLUSIVE ENCARGOS SOCIAIS                            </t>
  </si>
  <si>
    <t xml:space="preserve">MAO-DE-OBRA DE SERVENTE DA CONSTRUCAO CIVIL, INCLUSIVE ENCARGOS SOCIAIS     </t>
  </si>
  <si>
    <t xml:space="preserve">MAT093750 </t>
  </si>
  <si>
    <t>Parafuso frances de ferro galvanizado, com porca, medindo: (3/8"x8")</t>
  </si>
  <si>
    <t>uni</t>
  </si>
  <si>
    <t>MAT085750</t>
  </si>
  <si>
    <t>Madeira em tora de ate 06m de comprimento, com diametro medio de 12cm - grupo I da Tabela Classificatoria de Especificacoes de Produtos Madeireiros</t>
  </si>
  <si>
    <t>m</t>
  </si>
  <si>
    <t>CERCA PROTETORA DE BORDA COM Madeira em tora, com diametro medio de 12cm,HORIZONTAIS,FIXADO EM MOURÃO.EXCLUSIVE FORNECIMENTO E COLOCAÇÃO DE MOIRAO</t>
  </si>
  <si>
    <t>COMPOSIÇÃO 01</t>
  </si>
  <si>
    <t>COMPOSIÇAO 01</t>
  </si>
  <si>
    <t>M</t>
  </si>
  <si>
    <t xml:space="preserve">MOIRAO EM MADEIRA DE REFLORESTAMENTO, PARA CERCAS, COM SECAO DE DIAMETRO DE 15CM, ALTURA LIVRE MEDIA DE 1,30M, ENTERRADO A 1M DE PROFUNDIDADE, INCLUINDO ESCAVACAO E ESPALHAMENTO DO MATERIAL EXCEDENTE, CONFORME PROJETO FPJ. FORNECIMENTO E COLOCACAO.
</t>
  </si>
  <si>
    <t>CERCA PROTETORA DE BORDA COM MADEIRA EM TORA, COM DIAMETRO MEDIO DE 12CM,HORIZONTAIS,FIXADO EM MOURÃO.EXCLUSIVE FORNECIMENTO E COLOCAÇÃO DE MOIRAO.</t>
  </si>
  <si>
    <t>PLAY GROUND</t>
  </si>
  <si>
    <t>3.3</t>
  </si>
  <si>
    <t>3.4</t>
  </si>
  <si>
    <t>PORTAL DO PARQUE ECOLÓGICO</t>
  </si>
  <si>
    <t>4.0</t>
  </si>
  <si>
    <t>4.1</t>
  </si>
  <si>
    <t>4.2</t>
  </si>
  <si>
    <t>COTAÇÃO</t>
  </si>
  <si>
    <t>UNI</t>
  </si>
  <si>
    <t>QUIOSQUE COM COBERTURA EM PIAÇAVA, COM MESA E BANCO INCLUSOS, QUIOSQUE COM DIÂMETRO DE 2,6 METROS, MESA DE 0,9 METROS DE DIÂMETRO, EM ARGELIM (PRANCHA) COM 4 BANCOS. ESTEIO DO QUIOSQUE COM 0,2 METROS DE DIÂMETRO. BANCO COM 30 À 40 CM DE DIÂMETRO COM 10 CM DE ESPESSURA.</t>
  </si>
  <si>
    <t xml:space="preserve">ESCORREGADOR COM PLATAFORMA PLAYGROUND CONFECCIONADO EM EUCALIPTO TRATADO COM 4,00M DE COMPRIMENTO E 0,70CM DE LARGURA.
PLATAFORMA
1 PLATAFORMAS DE 1,80 X 0,70CM COM TABUAS DE EUCALIPTO TRATADA , 8 A 10 DE ESPESSURA E BARROTE DE 6 A 8. SENDO UMA PLATAFORMA DESCOBERTA.
- ESCADA 
1 ESCADA MEDINDO 2,20 DE COMPRIMENTO POR 0,50 DE LARGURA COM BASE DE EUCALIPTO TRATADA COM 0,10 DE DIÂMETRO, COM 7 DEGRAUS DE 6 A 8 DE ESPESSURA E CORRIMÃO DE 4 A 6 DE ESPESSURA.
- ESCORREGADOR
1 ESCORREGADOR FEITO COM EUCALIPTO TRATADO MEDINDO 2,20 COMPRIMENTO, 0,40CM DE LARGURA, COM TABUA DE PROTEÇÃO LATERAL COM 0,15CM DE ALTURA E 2,5CM DE ESPESSURA COM PROTEÇÃO DE CHAPA GALVANIZADA NO FUNDO DO ESCORREGADOR PARA QUE NÃO HAJA RISCO DE FARPAS.
PLAYGROUND TODO ENVERNIZADO COM VERNIZ COR IMBUIA.
PEÇAS PINTADAS COM TINTA ESMALTE SINTÉTICO SUVINIL.FORNECIMENTO E COLOCAÇÃO.
</t>
  </si>
  <si>
    <t xml:space="preserve">GIRA GIRA PLAYGROUND INFANTIL POSSUINDO 1,50M  DE DIÂMETRO, PROMOVENDO MOVIMENTOS GIRATÓRIOS, SENDO O ASSENTO DE MADEIRA. CONFECCIONADA EM BARRAS DE FERRO, COM TODOS OS TRONCOS IMPERMEÁVEIS PARA PREVENÇÃO DE DESGASTES E APODRECIMENTO.
PLAYGROUND TODO ENVERNIZADO COM VERNIZ COR IMBUIA.
PEÇAS PINTADAS COM TINTA ESMALTE SINTÉTICO SUVINIL.FORNECIMENTO E COLOCAÇÃO.
</t>
  </si>
  <si>
    <t xml:space="preserve">BALANÇO 3 LUGARES FEITO COM CORRENTE PARA MAIOR SUSTENTABILIDADE, COM ASSENTO DE 0,50CM FEITO DE TABUA. BASE DE SUSTENTAÇÃO DO BALANÇO FEITO COM EUCALIPTO TRATADO DE 10 A 12 DE DIÂMETRO COM 2M DE ALTURA NAS LATERAIS E 4,00M DE COMPRIMENTO DA TRAVE SUPERIOR.PLAYGROUND TODO ENVERNIZADO COM VERNIZ COR IMBUIA.FORNECIMENTO E COLOCAÇÃO.
</t>
  </si>
  <si>
    <t>LIXEIRA ECOLOGICA LIXEIRA ECOLÓGICA CONFECCIONADA EM EUCALIPTO TRATADO COM 1,20M DE ALTURA, 0,50CM DE DIÂMETRO COM ESPESSURA DE 6 A 8 CM.FORNECIMENTO E COLOCAÇÃO.</t>
  </si>
  <si>
    <t>MAO-DE-OBRA DE ENGENHEIRO OU ARQUITETO JR.,INCLUSIVE ENCARGOS SOCIAIS.</t>
  </si>
  <si>
    <t>ÉGON ZANON DA SILVA</t>
  </si>
  <si>
    <t>ENGENHEIRO CIVIL</t>
  </si>
  <si>
    <t>MAT.: 4290</t>
  </si>
  <si>
    <t xml:space="preserve">COMPOSIÇÃO   DO   B.D.I OBRAS CONVENCIONAIS  </t>
  </si>
  <si>
    <t>REFERÊNCIA</t>
  </si>
  <si>
    <t>COMPOSIÇÃO CERCA PROTETORA</t>
  </si>
  <si>
    <t xml:space="preserve">ÉGON ZANON DA SILVA </t>
  </si>
  <si>
    <t>ÉGON ZANON  DA SILVA</t>
  </si>
  <si>
    <t>PLACA EM MADEIRA DE LEI TRATADA DE APROX. 10CM X 40CM X 3 METROS, COM LETREIRO EM MADEIRA "PARQUE ECOLÓGICO" FIXADA EM PILAR DE ALVENARIA, EXCLUSIVE PILAR DE ALVENARIA. FORNECIMENTO E COLOCAÇÃO.</t>
  </si>
  <si>
    <t>LIXEIRA ECOLOGICA CONFECCIONADA EM EUCALIPTO TRATADO COM 1,20M DE ALTURA, 0,50CM DE DIÂMETRO COM ESPESSURA DE 6 A 8 CM.FORNECIMENTO E COLOCAÇÃO</t>
  </si>
  <si>
    <t>5.1</t>
  </si>
  <si>
    <t>5.2</t>
  </si>
  <si>
    <t>SUBTOTAL:</t>
  </si>
  <si>
    <t>M³</t>
  </si>
  <si>
    <t>BDI1</t>
  </si>
  <si>
    <t>BDI 1</t>
  </si>
  <si>
    <t>X</t>
  </si>
  <si>
    <t>=</t>
  </si>
  <si>
    <t>LARG</t>
  </si>
  <si>
    <t>Un</t>
  </si>
  <si>
    <t>2.11</t>
  </si>
  <si>
    <t>2.12</t>
  </si>
  <si>
    <t>LEVATAMENTO EM PROJETO</t>
  </si>
  <si>
    <t>PAVIMENTACAO LAJOTAS CONCRETO,ALTAMENTE VIBRADO,INTERTRAVADO ,C/ARTICULACAO VERTICAL,PRE-FABRICADOS,COR-NATURAL,ESP.6CM,RESISTENCIA A COMPRESSAO 35MPA,ASSENTES SOBRE COLCHAO PO-DE-PEDRA,AREIA OU MATERIAL EQUIVALENTE,C/JUNTAS TOMADAS C/ARGAMASSA CIMENTO E AREIA,TRACO 1:4 E/OU C/PEDRISCO E ASFALTO,EXCL.PREPARO TERRENO,C/FORN.DE TODOS OS MAT.,BEM COMO A COLOCACAO.</t>
  </si>
  <si>
    <t>08.020.0008-0</t>
  </si>
  <si>
    <t>REFORMA QUIOSQUE</t>
  </si>
  <si>
    <t>05.001.0001-0</t>
  </si>
  <si>
    <t>( m²)</t>
  </si>
  <si>
    <t>17.018.0117-0</t>
  </si>
  <si>
    <t>17.017.0130-0</t>
  </si>
  <si>
    <t>ALT.</t>
  </si>
  <si>
    <t>LADOS</t>
  </si>
  <si>
    <t>PORTA DE 0,8</t>
  </si>
  <si>
    <t>PORTA 0,8</t>
  </si>
  <si>
    <t>COM. LINEAR</t>
  </si>
  <si>
    <t>DUELA</t>
  </si>
  <si>
    <t>ALISAR</t>
  </si>
  <si>
    <t>JANELAS</t>
  </si>
  <si>
    <t>2.13</t>
  </si>
  <si>
    <t>2.14</t>
  </si>
  <si>
    <t>UNIDADE ( VOLUME)</t>
  </si>
  <si>
    <t xml:space="preserve">            ESTADO DO RIO DE JANEIRO</t>
  </si>
  <si>
    <t xml:space="preserve">             PREFEITURA MUNICIPAL DE APERIBÉ</t>
  </si>
  <si>
    <t xml:space="preserve">            SETOR DE PROJETO</t>
  </si>
  <si>
    <t>REPINTURA COM TINTA LATEX SEMIBRILHANTE,FOSCA OU ACETINADA,CLASSIFICACAO PREMIUM OU STANDARD,CONFORME ABNT NBR 15079,PARA INTERIOR E EXTERIOR,SOBRE SUPERFICIE EM BOM ESTADO E NA COR EXISTENTE,INCLUSIVE LIMPEZA,LEVE LIXAMENTO COM LIXA FINAL.</t>
  </si>
  <si>
    <t>Égon Zanon da Silva</t>
  </si>
  <si>
    <t>Engenheiro Civil</t>
  </si>
  <si>
    <t>Mat.: 4290</t>
  </si>
  <si>
    <t>21.003.0054-0</t>
  </si>
  <si>
    <t>IP 35.15.0400 (/)</t>
  </si>
  <si>
    <t>06.014.0060-0</t>
  </si>
  <si>
    <t>21.015.0207-0</t>
  </si>
  <si>
    <t>21.015.0230-0</t>
  </si>
  <si>
    <t>HASTE PARA ATERRAMENTO,DE 5/8"(16MM),COM 2,40M DE COMPRIMENTO.FORNECIMENTO</t>
  </si>
  <si>
    <t>IP 50.05.0500 (/)</t>
  </si>
  <si>
    <t>ATERRAMENTO DE CAIXA HAND-HOLE.</t>
  </si>
  <si>
    <t>2.15</t>
  </si>
  <si>
    <t>2.16</t>
  </si>
  <si>
    <t>2.17</t>
  </si>
  <si>
    <t>CAIXA DE PASSAGEM EM ALVENARIA DE TIJOLO MACICO (7X10X20CM),E M PAREDES DE UMA VEZ (0,20M),DE 0,40X0,40X0,60M.</t>
  </si>
  <si>
    <t>COMANDO PARA IP, TRIFASICO, 220/127V, CAPACIDADE DE 45A, CRJ-07.</t>
  </si>
  <si>
    <t>LUMINARIA A LED, LEDRJ-03, CORPO EM ALUMINIO INJETADO/EXTRUDADO, PARA INSTALCAO EM PONTA DE  BRACO/NUCLEO, POTENCIA MAXIMA DE 85 W, FLUXO MINIMO 6000lm, TEMPERATURA DE COR 4000/5500 K, IP 66, IK 08, RESISTENTE A UV, TENSAO DE 100/240 V, EFICIENCIA MINIMA 90,6 lm/W, IRC MAIOR OU IGUAL A 70, TEMPERATURA DE  OPERACAO DE  -20/75o C. ESPECIFICACAO: EM-RIOLUZ-094. FORNECIMENTO.</t>
  </si>
  <si>
    <t>LUMINARIA A LED, LEDRJ-03, CORPO EM ALUMINIO INJETADO/EXTRUDADO, PARA INSTALCAO EM PONTA DE  BRACO/NUCLEO, POTENCIA MAXIMA DE 85 W FLUXO MINIMO 6000lm, TEMPERATURA DE COR 4000/5500 K, IP 66, IK 08, RESISTENTE A UV, TENSAO DE 100/240 V, EFICIENCIA MINIMA 90,6 lm/W, IRC MAIOR OU IGUAL A 70, TEMPERATURA DE  OPERACAO DE  -20/75o C.</t>
  </si>
  <si>
    <t>POSTE DE ACO,RETO,CONICO CONTINUO,ALTURA DE 4,50M,SEM SAPATA ESPECIFICACAO EM-CME-04 DA RIOLUZ.FORNECIMENTO.</t>
  </si>
  <si>
    <t>2.0 DECORAÇÃO E PAISAGISMO</t>
  </si>
  <si>
    <t>1.0 ADMINISTRAÇÃO LOCAL</t>
  </si>
  <si>
    <t>3.0 PLAYGROUD</t>
  </si>
  <si>
    <t>4.0 PORTAL DO PARQUE</t>
  </si>
  <si>
    <t>DEMOLICAO MANUAL DE CONCRETO SIMPLES COM EMPILHAMENTO LATERAL DENTRO DO CANTEIRO DE SERVICO.</t>
  </si>
  <si>
    <t>CAIXA DE PASSAGEM EM ALVENARIA DE TIJOLO MACICO(7X10X20CM),E M PAREDES DE UMA VEZ (0,20M),DE 0,40X0,40X0,60M,UTILIZANDO A RGAMASSA DE CIMENTO E AREIA,NO TRACO 1:4 EM VOLUME,COM FUNDO EM CONCRETO SIMPLES PROVIDO DE CALHA INTERNA,SENDO AS PAREDE S REVESTIDAS INTERNAMENTE COM A MESMA ARGAMASSA,INCLUSIVE TAMPA DE CONCRETO ARMADO,15MPA,COM ESPESSURA DE 10CM.</t>
  </si>
  <si>
    <t>HASTE PARA ATERRAMENTO,DE 5/8"(16MM),COM 2,40M DE COMPRIMENTO.FORNECIMENTO.</t>
  </si>
  <si>
    <t>BALANÇO 3 LUGARES FEITO COM CORRENTE PARA MAIOR SUSTENTABILIDADE, COM ASSENTO DE 0,50CM FEITO DE TABUA. BASE DE SUSTENTAÇÃO DO BALANÇO FEITO COM EUCALIPTO TRATADO DE 10 A 12 DE DIÂMETRO COM 2M DE ALTURA NAS LATERAIS E 4,00M DE COMPRIMENTO DA TRAVE SUPERIOR.PLAYGROUND TODO ENVERNIZADO COM VERNIZ COR IMBUIA.FORNECIMENTO E COLOCAÇÃO.</t>
  </si>
  <si>
    <t xml:space="preserve">GANGORRA SIMPLES PLAYGROUND INFANTIL POSSUINDO DOIS BRAÇOS DE TRONCOS ARTICULADOS NA PARTE CENTRAL, PROMOVENDO MOVIMENTOS OSCILATÓRIOS, SENDO O ASSENTO COMPOSTO DE APENAS UM TRONCO. CONFECCIONADA EM TRONCOS DE EUCALIPTO TRATADO ATRAVÉS DE PROCESSO DE AUTOCLAVE, UTILIZANDO TORAS COM DIÂMETRO MÉDIO DE 0,15 CM, COM TODOS OS TRONCOS IMPERMEÁVEIS PARA PREVENÇÃO DE DESGASTES E APODRECIMENTO.
PLAYGROUND TODO ENVERNIZADO COM VERNIZ COR IMBUIA.
PEÇAS PINTADAS COM TINTA ESMALTE SINTÉTICO SUVINIL.FORNECIMENTO E COLOCAÇÃO.
</t>
  </si>
  <si>
    <t>REPINTURA INTERNA OU EXTERNA SOBRE MADEIRA COM TINTA A OLEO BRILHANTE OU ACETINADA,SOBRE FUNDO SINTETICO NIVELADOR,INCLUSIVE ESTE,COM LIXAMENTO E DUAS DEMAOS DEACABAMENTO,NA COR EXISTENTE.</t>
  </si>
  <si>
    <t>3º MÊS</t>
  </si>
  <si>
    <t>2.18</t>
  </si>
  <si>
    <t>1.3</t>
  </si>
  <si>
    <t>UNITÁRIO</t>
  </si>
  <si>
    <t>COEFICIENTE</t>
  </si>
  <si>
    <t>COMP. 02</t>
  </si>
  <si>
    <t xml:space="preserve">TOTAL </t>
  </si>
  <si>
    <t>1.4</t>
  </si>
  <si>
    <t>COMPOSIÇÕES</t>
  </si>
  <si>
    <t>CABO DE COBRE FLEXIVEL, 750V, PVC/70°C,DE (2X1,5MM2) - FORNECIMENTO E INSTALAÇÃO.(M)</t>
  </si>
  <si>
    <t>CABO DE COBRE FLEXIVEL COM ISOLAMENTO TERMOPLASTICO, DE 0,6/1KV, DE 6MM2</t>
  </si>
  <si>
    <t>2.19</t>
  </si>
  <si>
    <t>COMPOSIÇAO 02</t>
  </si>
  <si>
    <t>CABO DE COBRE FLEXIVEL, 750V, PVC/70°C,DE (2X1,5MM2).</t>
  </si>
  <si>
    <t>CABO DE COBRE FLEXIVEL COM ISOLAMENTO TERMOPLASTICO, DE 0,6/1KV, DE 6MM2.</t>
  </si>
  <si>
    <t>MAO-DE-OBRA DE ELETRICISTA DE CONSTRUCAO CIVIL, INCLUSIVE ENCARGOS SOCIAIS.</t>
  </si>
  <si>
    <t>FITA ISOLANTE, ROLO DE 19MMX20M.</t>
  </si>
  <si>
    <t>MAO-DE-OBRA DE ELETRICISTA DE CONSTRUCA.O CIVIL, INCLUSIVE ENCARGOS SOCIAIS.</t>
  </si>
  <si>
    <t xml:space="preserve">FITA ISOLANTE, ROLO DE 19MMX20M. </t>
  </si>
  <si>
    <t>PREFEITURA MUNICIPAL DE APERIBE</t>
  </si>
  <si>
    <t>METROS</t>
  </si>
  <si>
    <t>COMPOSIÇAO 03</t>
  </si>
  <si>
    <t>COMP. 03</t>
  </si>
  <si>
    <t>DEMOLICAO MANUAL DE CONCRETO SIMPLES</t>
  </si>
  <si>
    <t>PAVIMENTACAO LAJOTAS CONCRETO</t>
  </si>
  <si>
    <t xml:space="preserve"> </t>
  </si>
  <si>
    <t>ATERRAMENTO DE CAIXA HAND-HOLE</t>
  </si>
  <si>
    <t xml:space="preserve">REFORMA QUIOSQUE </t>
  </si>
  <si>
    <t xml:space="preserve"> REPINTURA</t>
  </si>
  <si>
    <t>5.1 REPINTURA</t>
  </si>
  <si>
    <t>5.2 PINTURA SOB MADEIRA</t>
  </si>
  <si>
    <t>09.003.0144-0</t>
  </si>
  <si>
    <t>ESPECIES VEGETAIS COM ALTURA DE(0,60 A 1,50)M,TIPO CALLIANDRA TWEEDII(ESPONJINHA VERMELHA), HIBISCUS ROSA-SINENSIS(HIBISCO ARGENTINO), MALVAVISCUS ARBOREUS (HIBISCO COLIBRI) OU SIMILAR E CONSIDERANDO 4 MUDAS POR M2.FORNECIMENTO</t>
  </si>
  <si>
    <t>2.7</t>
  </si>
  <si>
    <t>Aperibé, 15 de junho de 2022.</t>
  </si>
  <si>
    <t>Aperibé, 15 de junho de 2022</t>
  </si>
  <si>
    <t xml:space="preserve">   </t>
  </si>
  <si>
    <t>ANEXO I-B PLANILHA ORÇAMENTÁRIA</t>
  </si>
  <si>
    <t xml:space="preserve">ANEXO IC- CRONOGRAMA FÍSICO </t>
  </si>
  <si>
    <t>ANEXO ID</t>
  </si>
  <si>
    <t>ANEXO IF- MEMORIAL DE CALCULO</t>
  </si>
  <si>
    <t>ANEXO IE</t>
  </si>
  <si>
    <t>COMPOSIÇÃO   DO   B.D.I DIFERENCIADO -
 USADO PARA FORNECIMENTO DE EQUIPAMENTO E MATERIAIS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</si>
</sst>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0.00_-;\-&quot;R$&quot;* #,##0.00_-;_-&quot;R$&quot;* &quot;-&quot;??_-;_-@_-"/>
    <numFmt numFmtId="164" formatCode="_-&quot;R$&quot;\ * #,##0.00_-;\-&quot;R$&quot;\ * #,##0.00_-;_-&quot;R$&quot;\ * &quot;-&quot;??_-;_-@_-"/>
    <numFmt numFmtId="165" formatCode="&quot;R$&quot;\ #,##0.00"/>
    <numFmt numFmtId="166" formatCode="_-* #,##0.00_-;\-* #,##0.00_-;_-* &quot;-&quot;??_-;_-@"/>
    <numFmt numFmtId="167" formatCode="_(&quot;R$ &quot;* #,##0.00_);_(&quot;R$ &quot;* \(#,##0.00\);_(&quot;R$ &quot;* &quot;-&quot;??_);_(@_)"/>
    <numFmt numFmtId="168" formatCode="&quot;R$ &quot;#,##0.00"/>
    <numFmt numFmtId="169" formatCode="##.##000##"/>
    <numFmt numFmtId="170" formatCode="##.##000"/>
    <numFmt numFmtId="171" formatCode="_-[$R$-416]\ * #,##0.00_-;\-[$R$-416]\ * #,##0.00_-;_-[$R$-416]\ * &quot;-&quot;??_-;_-@_-"/>
    <numFmt numFmtId="172" formatCode="_(* #,##0.00_);_(* \(#,##0.00\);_(* &quot;-&quot;??_);_(@_)"/>
    <numFmt numFmtId="173" formatCode="_(&quot;R$&quot;* #,##0.00_);_(&quot;R$&quot;* \(#,##0.00\);_(&quot;R$&quot;* &quot;-&quot;??_);_(@_)"/>
  </numFmts>
  <fonts count="80">
    <font>
      <sz val="11"/>
      <color theme="1"/>
      <name val="Calibri"/>
      <family val="2"/>
      <scheme val="minor"/>
    </font>
    <font>
      <sz val="8"/>
      <name val="Calibri"/>
      <family val="2"/>
      <scheme val="minor"/>
    </font>
    <font>
      <b/>
      <sz val="11"/>
      <color theme="1"/>
      <name val="Calibri"/>
      <family val="2"/>
      <scheme val="minor"/>
    </font>
    <font>
      <sz val="10"/>
      <color rgb="FF000000"/>
      <name val="Arial"/>
      <family val="2"/>
    </font>
    <font>
      <sz val="10"/>
      <color theme="1"/>
      <name val="Arial"/>
      <family val="2"/>
    </font>
    <font>
      <sz val="8"/>
      <color theme="1"/>
      <name val="Arial"/>
      <family val="2"/>
    </font>
    <font>
      <sz val="12"/>
      <color rgb="FF000000"/>
      <name val="Arial"/>
      <family val="2"/>
    </font>
    <font>
      <b/>
      <sz val="8"/>
      <color theme="1"/>
      <name val="Arial"/>
      <family val="2"/>
    </font>
    <font>
      <b/>
      <sz val="14"/>
      <color theme="1"/>
      <name val="Arial"/>
      <family val="2"/>
    </font>
    <font>
      <b/>
      <u/>
      <sz val="12"/>
      <color theme="1"/>
      <name val="Arial"/>
      <family val="2"/>
    </font>
    <font>
      <b/>
      <u/>
      <sz val="8"/>
      <color theme="1"/>
      <name val="Arial"/>
      <family val="2"/>
    </font>
    <font>
      <sz val="14"/>
      <color theme="1"/>
      <name val="Arial"/>
      <family val="2"/>
    </font>
    <font>
      <sz val="10"/>
      <name val="Arial"/>
      <family val="2"/>
    </font>
    <font>
      <b/>
      <sz val="10"/>
      <color theme="1"/>
      <name val="Calibri"/>
      <family val="2"/>
      <scheme val="minor"/>
    </font>
    <font>
      <b/>
      <sz val="10"/>
      <name val="Calibri"/>
      <family val="2"/>
      <scheme val="minor"/>
    </font>
    <font>
      <sz val="10"/>
      <color theme="1"/>
      <name val="Calibri"/>
      <family val="2"/>
      <scheme val="minor"/>
    </font>
    <font>
      <b/>
      <sz val="10"/>
      <color theme="1"/>
      <name val="Arial"/>
      <family val="2"/>
    </font>
    <font>
      <b/>
      <sz val="18"/>
      <color theme="1"/>
      <name val="Calibri"/>
      <family val="2"/>
      <scheme val="minor"/>
    </font>
    <font>
      <b/>
      <sz val="12"/>
      <color theme="1"/>
      <name val="Calibri"/>
      <family val="2"/>
      <scheme val="minor"/>
    </font>
    <font>
      <sz val="11"/>
      <color theme="1"/>
      <name val="Calibri"/>
      <family val="2"/>
      <scheme val="minor"/>
    </font>
    <font>
      <sz val="12"/>
      <color theme="1"/>
      <name val="Calibri"/>
      <family val="2"/>
      <scheme val="minor"/>
    </font>
    <font>
      <b/>
      <sz val="12"/>
      <color theme="1"/>
      <name val="Arial"/>
      <family val="2"/>
    </font>
    <font>
      <sz val="12"/>
      <name val="Arial"/>
      <family val="2"/>
    </font>
    <font>
      <sz val="10"/>
      <color rgb="FF000000"/>
      <name val="Arial"/>
      <family val="2"/>
    </font>
    <font>
      <b/>
      <sz val="12"/>
      <color rgb="FF000000"/>
      <name val="Arial"/>
      <family val="2"/>
    </font>
    <font>
      <b/>
      <sz val="16"/>
      <color theme="1"/>
      <name val="Arial"/>
      <family val="2"/>
    </font>
    <font>
      <sz val="11"/>
      <color theme="1"/>
      <name val="Calibri"/>
      <family val="2"/>
    </font>
    <font>
      <sz val="10"/>
      <name val="Arial"/>
      <family val="2"/>
    </font>
    <font>
      <b/>
      <sz val="8"/>
      <color rgb="FF008000"/>
      <name val="Arial"/>
      <family val="2"/>
    </font>
    <font>
      <sz val="10"/>
      <color theme="1"/>
      <name val="Noto Sans Symbols"/>
    </font>
    <font>
      <b/>
      <sz val="7"/>
      <color theme="1"/>
      <name val="Arial"/>
      <family val="2"/>
    </font>
    <font>
      <b/>
      <sz val="12"/>
      <color theme="1"/>
      <name val="Calibri"/>
      <family val="2"/>
    </font>
    <font>
      <sz val="9"/>
      <color theme="1"/>
      <name val="Calibri"/>
      <family val="2"/>
    </font>
    <font>
      <sz val="9"/>
      <color theme="1"/>
      <name val="Calibri"/>
      <family val="2"/>
      <scheme val="minor"/>
    </font>
    <font>
      <b/>
      <sz val="9"/>
      <color theme="1"/>
      <name val="Calibri"/>
      <family val="2"/>
      <scheme val="minor"/>
    </font>
    <font>
      <sz val="12"/>
      <color theme="1"/>
      <name val="Calibri Light"/>
      <family val="2"/>
      <scheme val="major"/>
    </font>
    <font>
      <sz val="11"/>
      <color rgb="FF9C6500"/>
      <name val="Calibri"/>
      <family val="2"/>
      <scheme val="minor"/>
    </font>
    <font>
      <b/>
      <sz val="12"/>
      <name val="Arial"/>
      <family val="2"/>
    </font>
    <font>
      <b/>
      <sz val="15"/>
      <color theme="1"/>
      <name val="Calibri"/>
      <family val="2"/>
      <scheme val="minor"/>
    </font>
    <font>
      <b/>
      <u/>
      <sz val="14"/>
      <color theme="1"/>
      <name val="Arial"/>
      <family val="2"/>
    </font>
    <font>
      <b/>
      <sz val="14"/>
      <color theme="1"/>
      <name val="Calibri"/>
      <family val="2"/>
      <scheme val="minor"/>
    </font>
    <font>
      <b/>
      <u/>
      <sz val="15"/>
      <name val="Arial"/>
      <family val="2"/>
    </font>
    <font>
      <b/>
      <sz val="10"/>
      <color rgb="FF000000"/>
      <name val="Arial"/>
      <family val="2"/>
    </font>
    <font>
      <b/>
      <u/>
      <sz val="22"/>
      <name val="Arial"/>
      <family val="2"/>
    </font>
    <font>
      <sz val="22"/>
      <name val="Arial"/>
      <family val="2"/>
    </font>
    <font>
      <b/>
      <sz val="22"/>
      <name val="Calibri"/>
      <family val="2"/>
      <scheme val="minor"/>
    </font>
    <font>
      <b/>
      <sz val="22"/>
      <name val="Arial"/>
      <family val="2"/>
    </font>
    <font>
      <sz val="22"/>
      <color theme="1"/>
      <name val="Calibri"/>
      <family val="2"/>
      <scheme val="minor"/>
    </font>
    <font>
      <b/>
      <sz val="22"/>
      <color theme="1"/>
      <name val="Calibri"/>
      <family val="2"/>
      <scheme val="minor"/>
    </font>
    <font>
      <sz val="22"/>
      <color rgb="FF000000"/>
      <name val="Arial"/>
      <family val="2"/>
    </font>
    <font>
      <sz val="20"/>
      <name val="Arial"/>
      <family val="2"/>
    </font>
    <font>
      <b/>
      <sz val="18"/>
      <name val="Calibri"/>
      <family val="2"/>
      <scheme val="minor"/>
    </font>
    <font>
      <sz val="18"/>
      <color rgb="FF000000"/>
      <name val="Arial"/>
      <family val="2"/>
    </font>
    <font>
      <sz val="9"/>
      <color theme="1"/>
      <name val="Times New Roman"/>
      <family val="1"/>
    </font>
    <font>
      <b/>
      <sz val="9"/>
      <color theme="1"/>
      <name val="Times New Roman"/>
      <family val="1"/>
    </font>
    <font>
      <b/>
      <sz val="10"/>
      <color theme="1"/>
      <name val="Times New Roman"/>
      <family val="1"/>
    </font>
    <font>
      <sz val="14"/>
      <color theme="1"/>
      <name val="Calibri"/>
      <family val="2"/>
      <scheme val="minor"/>
    </font>
    <font>
      <sz val="13"/>
      <color theme="1"/>
      <name val="Calibri"/>
      <family val="2"/>
      <scheme val="minor"/>
    </font>
    <font>
      <sz val="16"/>
      <color theme="1"/>
      <name val="Calibri"/>
      <family val="2"/>
      <scheme val="minor"/>
    </font>
    <font>
      <sz val="12"/>
      <name val="Calibri Light"/>
      <family val="2"/>
      <scheme val="major"/>
    </font>
    <font>
      <b/>
      <sz val="16"/>
      <name val="Calibri"/>
      <family val="2"/>
      <scheme val="minor"/>
    </font>
    <font>
      <sz val="16"/>
      <name val="Calibri"/>
      <family val="2"/>
      <scheme val="minor"/>
    </font>
    <font>
      <sz val="16"/>
      <name val="Arial"/>
      <family val="2"/>
    </font>
    <font>
      <b/>
      <sz val="16"/>
      <name val="Arial"/>
      <family val="2"/>
    </font>
    <font>
      <b/>
      <sz val="16"/>
      <color theme="1"/>
      <name val="Calibri"/>
      <family val="2"/>
      <scheme val="minor"/>
    </font>
    <font>
      <sz val="10"/>
      <name val="Arial"/>
      <family val="2"/>
    </font>
    <font>
      <sz val="8"/>
      <name val="Arial"/>
      <family val="2"/>
    </font>
    <font>
      <sz val="10"/>
      <color rgb="FF000000"/>
      <name val="Arial"/>
      <family val="2"/>
    </font>
    <font>
      <b/>
      <sz val="8"/>
      <name val="Arial"/>
      <family val="2"/>
    </font>
    <font>
      <b/>
      <sz val="18"/>
      <color rgb="FF000000"/>
      <name val="Calibri"/>
      <family val="2"/>
      <scheme val="minor"/>
    </font>
    <font>
      <b/>
      <sz val="12"/>
      <name val="Calibri Light"/>
      <family val="2"/>
      <scheme val="major"/>
    </font>
    <font>
      <sz val="12"/>
      <color rgb="FF333333"/>
      <name val="Calibri Light"/>
      <family val="2"/>
      <scheme val="major"/>
    </font>
    <font>
      <sz val="15"/>
      <name val="Arial"/>
      <family val="2"/>
    </font>
    <font>
      <sz val="12"/>
      <color theme="1"/>
      <name val="Arial"/>
      <family val="2"/>
    </font>
    <font>
      <sz val="11"/>
      <color theme="1"/>
      <name val="Arial"/>
      <family val="2"/>
    </font>
    <font>
      <sz val="11"/>
      <name val="Arial"/>
      <family val="2"/>
    </font>
    <font>
      <b/>
      <sz val="10"/>
      <color theme="1"/>
      <name val="Calibri "/>
    </font>
    <font>
      <b/>
      <sz val="16"/>
      <name val="Calibri  "/>
    </font>
    <font>
      <b/>
      <sz val="26"/>
      <name val="Arial"/>
      <family val="2"/>
    </font>
    <font>
      <b/>
      <sz val="26"/>
      <color theme="1"/>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0"/>
        <bgColor theme="0"/>
      </patternFill>
    </fill>
    <fill>
      <patternFill patternType="solid">
        <fgColor theme="0"/>
        <bgColor rgb="FFD8D8D8"/>
      </patternFill>
    </fill>
    <fill>
      <patternFill patternType="solid">
        <fgColor theme="0" tint="-0.249977111117893"/>
        <bgColor indexed="64"/>
      </patternFill>
    </fill>
    <fill>
      <patternFill patternType="solid">
        <fgColor theme="0" tint="-0.249977111117893"/>
        <bgColor rgb="FFBFBFBF"/>
      </patternFill>
    </fill>
    <fill>
      <patternFill patternType="solid">
        <fgColor rgb="FFFFC000"/>
        <bgColor indexed="64"/>
      </patternFill>
    </fill>
    <fill>
      <patternFill patternType="solid">
        <fgColor rgb="FFFFEB9C"/>
      </patternFill>
    </fill>
    <fill>
      <patternFill patternType="solid">
        <fgColor theme="0" tint="-0.249977111117893"/>
        <bgColor theme="0"/>
      </patternFill>
    </fill>
    <fill>
      <patternFill patternType="solid">
        <fgColor theme="0" tint="-0.249977111117893"/>
        <bgColor rgb="FFD8D8D8"/>
      </patternFill>
    </fill>
    <fill>
      <patternFill patternType="solid">
        <fgColor theme="0" tint="-0.34998626667073579"/>
        <bgColor indexed="64"/>
      </patternFill>
    </fill>
    <fill>
      <patternFill patternType="solid">
        <fgColor theme="0" tint="-0.34998626667073579"/>
        <bgColor indexed="41"/>
      </patternFill>
    </fill>
    <fill>
      <patternFill patternType="solid">
        <fgColor theme="0" tint="-0.14999847407452621"/>
        <bgColor indexed="64"/>
      </patternFill>
    </fill>
    <fill>
      <patternFill patternType="solid">
        <fgColor theme="0"/>
        <bgColor rgb="FFBFBFBF"/>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8"/>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tted">
        <color indexed="8"/>
      </left>
      <right/>
      <top/>
      <bottom/>
      <diagonal/>
    </border>
    <border>
      <left/>
      <right/>
      <top/>
      <bottom style="thin">
        <color indexed="64"/>
      </bottom>
      <diagonal/>
    </border>
    <border>
      <left/>
      <right/>
      <top style="thin">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s>
  <cellStyleXfs count="13">
    <xf numFmtId="0" fontId="0" fillId="0" borderId="0"/>
    <xf numFmtId="0" fontId="3" fillId="0" borderId="0"/>
    <xf numFmtId="0" fontId="12" fillId="0" borderId="0"/>
    <xf numFmtId="164" fontId="19" fillId="0" borderId="0" applyFont="0" applyFill="0" applyBorder="0" applyAlignment="0" applyProtection="0"/>
    <xf numFmtId="9" fontId="19" fillId="0" borderId="0" applyFont="0" applyFill="0" applyBorder="0" applyAlignment="0" applyProtection="0"/>
    <xf numFmtId="0" fontId="23" fillId="0" borderId="0"/>
    <xf numFmtId="0" fontId="36" fillId="8" borderId="0" applyNumberFormat="0" applyBorder="0" applyAlignment="0" applyProtection="0"/>
    <xf numFmtId="0" fontId="19" fillId="0" borderId="0"/>
    <xf numFmtId="0" fontId="3" fillId="0" borderId="0"/>
    <xf numFmtId="0" fontId="65" fillId="0" borderId="0"/>
    <xf numFmtId="172" fontId="12" fillId="0" borderId="0" applyFont="0" applyFill="0" applyBorder="0" applyAlignment="0" applyProtection="0"/>
    <xf numFmtId="0" fontId="67" fillId="0" borderId="0"/>
    <xf numFmtId="173" fontId="12" fillId="0" borderId="0" applyFont="0" applyFill="0" applyBorder="0" applyAlignment="0" applyProtection="0"/>
  </cellStyleXfs>
  <cellXfs count="517">
    <xf numFmtId="0" fontId="0" fillId="0" borderId="0" xfId="0"/>
    <xf numFmtId="0" fontId="3" fillId="0" borderId="0" xfId="1"/>
    <xf numFmtId="0" fontId="3" fillId="0" borderId="0" xfId="1" applyAlignment="1">
      <alignment horizontal="center"/>
    </xf>
    <xf numFmtId="0" fontId="8" fillId="0" borderId="0" xfId="1" applyFont="1" applyAlignment="1">
      <alignment horizontal="center" vertical="center"/>
    </xf>
    <xf numFmtId="0" fontId="10" fillId="0" borderId="0" xfId="1" applyFont="1" applyAlignment="1">
      <alignment horizontal="center" vertical="center" wrapText="1"/>
    </xf>
    <xf numFmtId="0" fontId="5" fillId="0" borderId="0" xfId="1" applyFont="1" applyAlignment="1">
      <alignment horizontal="center" vertical="center"/>
    </xf>
    <xf numFmtId="0" fontId="11" fillId="0" borderId="0" xfId="1" applyFont="1" applyAlignment="1">
      <alignment horizontal="center" vertical="center"/>
    </xf>
    <xf numFmtId="0" fontId="12" fillId="0" borderId="0" xfId="2"/>
    <xf numFmtId="168" fontId="13" fillId="0" borderId="0" xfId="2" applyNumberFormat="1" applyFont="1" applyAlignment="1">
      <alignment horizontal="center"/>
    </xf>
    <xf numFmtId="167" fontId="13" fillId="0" borderId="0" xfId="2" applyNumberFormat="1" applyFont="1" applyAlignment="1">
      <alignment horizontal="center"/>
    </xf>
    <xf numFmtId="10" fontId="14" fillId="2" borderId="0" xfId="2" applyNumberFormat="1" applyFont="1" applyFill="1" applyAlignment="1">
      <alignment horizontal="center"/>
    </xf>
    <xf numFmtId="0" fontId="14" fillId="2" borderId="0" xfId="2" applyFont="1" applyFill="1" applyAlignment="1">
      <alignment horizontal="left" wrapText="1"/>
    </xf>
    <xf numFmtId="0" fontId="15" fillId="0" borderId="0" xfId="2" applyFont="1"/>
    <xf numFmtId="0" fontId="2" fillId="0" borderId="0" xfId="2" applyFont="1" applyAlignment="1">
      <alignment horizontal="left"/>
    </xf>
    <xf numFmtId="0" fontId="2" fillId="0" borderId="0" xfId="2" applyFont="1"/>
    <xf numFmtId="0" fontId="17" fillId="0" borderId="0" xfId="2" applyFont="1"/>
    <xf numFmtId="0" fontId="6" fillId="0" borderId="0" xfId="2" applyFont="1" applyBorder="1" applyAlignment="1">
      <alignment horizontal="center" vertical="center"/>
    </xf>
    <xf numFmtId="0" fontId="3" fillId="2" borderId="0" xfId="1" applyFill="1"/>
    <xf numFmtId="0" fontId="0" fillId="0" borderId="0" xfId="0" applyBorder="1" applyAlignment="1">
      <alignment horizontal="center"/>
    </xf>
    <xf numFmtId="0" fontId="0" fillId="0" borderId="0" xfId="0" applyBorder="1" applyAlignment="1">
      <alignment horizontal="center" vertical="center"/>
    </xf>
    <xf numFmtId="0" fontId="0" fillId="0" borderId="0" xfId="0" applyBorder="1" applyAlignment="1"/>
    <xf numFmtId="0" fontId="0" fillId="0" borderId="0" xfId="0" applyFont="1" applyBorder="1" applyAlignment="1">
      <alignment horizontal="center" vertical="center"/>
    </xf>
    <xf numFmtId="0" fontId="2" fillId="0" borderId="0" xfId="0" applyFont="1" applyFill="1" applyBorder="1" applyAlignment="1">
      <alignment horizontal="center"/>
    </xf>
    <xf numFmtId="0" fontId="2" fillId="0" borderId="1" xfId="0" applyFont="1" applyFill="1" applyBorder="1" applyAlignment="1">
      <alignment horizontal="center"/>
    </xf>
    <xf numFmtId="0" fontId="2" fillId="0" borderId="0" xfId="0" applyFont="1" applyBorder="1"/>
    <xf numFmtId="2" fontId="2" fillId="0" borderId="0" xfId="0" applyNumberFormat="1" applyFont="1" applyBorder="1" applyAlignment="1">
      <alignment horizontal="center"/>
    </xf>
    <xf numFmtId="0" fontId="18" fillId="0" borderId="0" xfId="0" applyFont="1"/>
    <xf numFmtId="0" fontId="3" fillId="0" borderId="0" xfId="1"/>
    <xf numFmtId="0" fontId="9" fillId="0" borderId="0" xfId="1" applyFont="1" applyAlignment="1">
      <alignment horizontal="center" vertical="center"/>
    </xf>
    <xf numFmtId="0" fontId="9" fillId="0" borderId="0" xfId="1" applyFont="1" applyAlignment="1">
      <alignment vertical="center"/>
    </xf>
    <xf numFmtId="0" fontId="0" fillId="0" borderId="0" xfId="0" applyBorder="1"/>
    <xf numFmtId="0" fontId="8" fillId="0" borderId="0" xfId="1" applyFont="1" applyAlignment="1">
      <alignment horizontal="center" vertical="center"/>
    </xf>
    <xf numFmtId="0" fontId="3" fillId="0" borderId="0" xfId="1"/>
    <xf numFmtId="0" fontId="0" fillId="0" borderId="0" xfId="0" applyAlignment="1">
      <alignment horizontal="left"/>
    </xf>
    <xf numFmtId="0" fontId="8" fillId="0" borderId="0" xfId="1" applyFont="1" applyAlignment="1">
      <alignment horizontal="center" vertical="center"/>
    </xf>
    <xf numFmtId="0" fontId="2" fillId="0" borderId="0" xfId="0" applyFont="1" applyBorder="1" applyAlignment="1">
      <alignment horizontal="center"/>
    </xf>
    <xf numFmtId="0" fontId="4" fillId="0" borderId="0" xfId="5" applyFont="1"/>
    <xf numFmtId="0" fontId="21" fillId="0" borderId="0" xfId="5" applyFont="1" applyAlignment="1">
      <alignment horizontal="center" vertical="center"/>
    </xf>
    <xf numFmtId="0" fontId="4" fillId="0" borderId="12" xfId="5" applyFont="1" applyBorder="1" applyAlignment="1">
      <alignment horizontal="left" vertical="center"/>
    </xf>
    <xf numFmtId="0" fontId="4" fillId="0" borderId="13" xfId="5" applyFont="1" applyBorder="1" applyAlignment="1">
      <alignment horizontal="center" vertical="center"/>
    </xf>
    <xf numFmtId="10" fontId="4" fillId="0" borderId="14" xfId="5" applyNumberFormat="1" applyFont="1" applyBorder="1" applyAlignment="1">
      <alignment horizontal="center" vertical="center"/>
    </xf>
    <xf numFmtId="0" fontId="26" fillId="3" borderId="0" xfId="5" applyFont="1" applyFill="1" applyAlignment="1">
      <alignment horizontal="center"/>
    </xf>
    <xf numFmtId="0" fontId="4" fillId="3" borderId="0" xfId="5" applyFont="1" applyFill="1"/>
    <xf numFmtId="0" fontId="4" fillId="0" borderId="15" xfId="5" applyFont="1" applyBorder="1" applyAlignment="1">
      <alignment horizontal="left" vertical="center"/>
    </xf>
    <xf numFmtId="0" fontId="4" fillId="0" borderId="16" xfId="5" applyFont="1" applyBorder="1" applyAlignment="1">
      <alignment horizontal="center" vertical="center"/>
    </xf>
    <xf numFmtId="10" fontId="4" fillId="0" borderId="17" xfId="5" applyNumberFormat="1" applyFont="1" applyBorder="1" applyAlignment="1">
      <alignment horizontal="center" vertical="center"/>
    </xf>
    <xf numFmtId="10" fontId="4" fillId="0" borderId="0" xfId="5" applyNumberFormat="1" applyFont="1" applyAlignment="1">
      <alignment horizontal="center" vertical="center"/>
    </xf>
    <xf numFmtId="0" fontId="4" fillId="0" borderId="18" xfId="5" applyFont="1" applyBorder="1" applyAlignment="1">
      <alignment horizontal="left" vertical="center"/>
    </xf>
    <xf numFmtId="0" fontId="4" fillId="0" borderId="19" xfId="5" applyFont="1" applyBorder="1" applyAlignment="1">
      <alignment horizontal="center" vertical="center"/>
    </xf>
    <xf numFmtId="10" fontId="4" fillId="0" borderId="20" xfId="5" applyNumberFormat="1" applyFont="1" applyBorder="1" applyAlignment="1">
      <alignment horizontal="center" vertical="center"/>
    </xf>
    <xf numFmtId="0" fontId="4" fillId="0" borderId="21" xfId="5" applyFont="1" applyBorder="1" applyAlignment="1">
      <alignment horizontal="left" vertical="center"/>
    </xf>
    <xf numFmtId="0" fontId="4" fillId="0" borderId="22" xfId="5" applyFont="1" applyBorder="1" applyAlignment="1">
      <alignment horizontal="center" vertical="center"/>
    </xf>
    <xf numFmtId="10" fontId="4" fillId="0" borderId="23" xfId="5" applyNumberFormat="1" applyFont="1" applyBorder="1" applyAlignment="1">
      <alignment horizontal="center" vertical="center"/>
    </xf>
    <xf numFmtId="9" fontId="4" fillId="0" borderId="0" xfId="5" applyNumberFormat="1" applyFont="1"/>
    <xf numFmtId="0" fontId="4" fillId="0" borderId="24" xfId="5" applyFont="1" applyBorder="1" applyAlignment="1">
      <alignment vertical="center"/>
    </xf>
    <xf numFmtId="0" fontId="4" fillId="0" borderId="25" xfId="5" applyFont="1" applyBorder="1" applyAlignment="1">
      <alignment vertical="center"/>
    </xf>
    <xf numFmtId="10" fontId="4" fillId="0" borderId="26" xfId="5" applyNumberFormat="1" applyFont="1" applyBorder="1" applyAlignment="1">
      <alignment vertical="center"/>
    </xf>
    <xf numFmtId="0" fontId="4" fillId="0" borderId="27" xfId="5" applyFont="1" applyBorder="1" applyAlignment="1">
      <alignment horizontal="left" vertical="center"/>
    </xf>
    <xf numFmtId="0" fontId="4" fillId="0" borderId="28" xfId="5" applyFont="1" applyBorder="1" applyAlignment="1">
      <alignment horizontal="left" vertical="center"/>
    </xf>
    <xf numFmtId="0" fontId="4" fillId="0" borderId="29" xfId="5" applyFont="1" applyBorder="1" applyAlignment="1">
      <alignment vertical="center"/>
    </xf>
    <xf numFmtId="10" fontId="4" fillId="0" borderId="0" xfId="5" applyNumberFormat="1" applyFont="1" applyAlignment="1">
      <alignment vertical="center"/>
    </xf>
    <xf numFmtId="10" fontId="16" fillId="0" borderId="32" xfId="5" applyNumberFormat="1" applyFont="1" applyBorder="1" applyAlignment="1">
      <alignment horizontal="center" vertical="center" wrapText="1"/>
    </xf>
    <xf numFmtId="0" fontId="4" fillId="0" borderId="0" xfId="5" applyFont="1" applyAlignment="1">
      <alignment vertical="center"/>
    </xf>
    <xf numFmtId="0" fontId="16" fillId="0" borderId="0" xfId="5" applyFont="1" applyAlignment="1">
      <alignment vertical="center" wrapText="1"/>
    </xf>
    <xf numFmtId="10" fontId="16" fillId="0" borderId="0" xfId="5" applyNumberFormat="1" applyFont="1" applyAlignment="1">
      <alignment horizontal="center" vertical="center" wrapText="1"/>
    </xf>
    <xf numFmtId="0" fontId="16" fillId="0" borderId="0" xfId="5" applyFont="1" applyAlignment="1">
      <alignment horizontal="left" vertical="center"/>
    </xf>
    <xf numFmtId="0" fontId="4" fillId="0" borderId="0" xfId="5" applyFont="1" applyAlignment="1">
      <alignment horizontal="left" vertical="center"/>
    </xf>
    <xf numFmtId="2" fontId="4" fillId="3" borderId="0" xfId="5" applyNumberFormat="1" applyFont="1" applyFill="1" applyAlignment="1">
      <alignment horizontal="center" vertical="center"/>
    </xf>
    <xf numFmtId="2" fontId="16" fillId="3" borderId="0" xfId="5" applyNumberFormat="1" applyFont="1" applyFill="1" applyAlignment="1">
      <alignment horizontal="center" vertical="center"/>
    </xf>
    <xf numFmtId="0" fontId="4" fillId="3" borderId="0" xfId="5" applyFont="1" applyFill="1" applyAlignment="1">
      <alignment vertical="center"/>
    </xf>
    <xf numFmtId="10" fontId="4" fillId="3" borderId="0" xfId="5" applyNumberFormat="1" applyFont="1" applyFill="1" applyAlignment="1">
      <alignment horizontal="center" vertical="center"/>
    </xf>
    <xf numFmtId="4" fontId="4" fillId="3" borderId="0" xfId="5" applyNumberFormat="1" applyFont="1" applyFill="1" applyAlignment="1">
      <alignment vertical="center"/>
    </xf>
    <xf numFmtId="0" fontId="28" fillId="3" borderId="0" xfId="5" applyFont="1" applyFill="1"/>
    <xf numFmtId="0" fontId="7" fillId="3" borderId="0" xfId="5" applyFont="1" applyFill="1"/>
    <xf numFmtId="0" fontId="5" fillId="3" borderId="0" xfId="5" applyFont="1" applyFill="1"/>
    <xf numFmtId="2" fontId="28" fillId="3" borderId="0" xfId="5" applyNumberFormat="1" applyFont="1" applyFill="1" applyAlignment="1">
      <alignment horizontal="center" vertical="center"/>
    </xf>
    <xf numFmtId="0" fontId="26" fillId="3" borderId="0" xfId="5" applyFont="1" applyFill="1"/>
    <xf numFmtId="49" fontId="30" fillId="3" borderId="0" xfId="5" applyNumberFormat="1" applyFont="1" applyFill="1" applyAlignment="1">
      <alignment horizontal="center" vertical="center"/>
    </xf>
    <xf numFmtId="0" fontId="26" fillId="3" borderId="0" xfId="5" applyFont="1" applyFill="1" applyAlignment="1">
      <alignment horizontal="center" vertical="center"/>
    </xf>
    <xf numFmtId="0" fontId="16" fillId="3" borderId="0" xfId="5" applyFont="1" applyFill="1"/>
    <xf numFmtId="0" fontId="31" fillId="0" borderId="0" xfId="5" applyFont="1"/>
    <xf numFmtId="0" fontId="32" fillId="0" borderId="0" xfId="5" applyFont="1"/>
    <xf numFmtId="0" fontId="2" fillId="0" borderId="0" xfId="0" applyFont="1" applyFill="1" applyBorder="1" applyAlignment="1">
      <alignment horizontal="left"/>
    </xf>
    <xf numFmtId="0" fontId="2" fillId="0" borderId="0" xfId="0" applyFont="1" applyFill="1" applyBorder="1" applyAlignment="1"/>
    <xf numFmtId="0" fontId="0" fillId="0" borderId="0" xfId="0" applyBorder="1" applyAlignment="1">
      <alignment horizontal="left" vertical="center" wrapText="1"/>
    </xf>
    <xf numFmtId="0" fontId="2" fillId="0" borderId="0" xfId="0" applyFont="1" applyFill="1" applyBorder="1" applyAlignment="1">
      <alignment horizontal="left" vertical="center" wrapText="1"/>
    </xf>
    <xf numFmtId="0" fontId="0" fillId="0" borderId="0" xfId="0" applyFill="1"/>
    <xf numFmtId="0" fontId="2" fillId="0" borderId="0" xfId="0" applyFont="1" applyBorder="1" applyAlignment="1">
      <alignment horizontal="center" vertical="center"/>
    </xf>
    <xf numFmtId="0" fontId="33" fillId="0" borderId="1" xfId="0" applyFont="1" applyBorder="1" applyAlignment="1">
      <alignment horizontal="center" vertical="center"/>
    </xf>
    <xf numFmtId="164" fontId="33" fillId="0" borderId="1" xfId="3" applyFont="1" applyBorder="1" applyAlignment="1">
      <alignment horizontal="center" vertical="center"/>
    </xf>
    <xf numFmtId="2" fontId="33" fillId="0" borderId="1" xfId="0" applyNumberFormat="1" applyFont="1" applyBorder="1" applyAlignment="1">
      <alignment horizontal="center" vertical="center"/>
    </xf>
    <xf numFmtId="1" fontId="33" fillId="2" borderId="1" xfId="0" applyNumberFormat="1" applyFont="1" applyFill="1" applyBorder="1" applyAlignment="1">
      <alignment horizontal="center" vertical="center" wrapText="1"/>
    </xf>
    <xf numFmtId="9" fontId="33" fillId="0" borderId="1" xfId="4" applyFont="1" applyBorder="1" applyAlignment="1">
      <alignment horizontal="center" vertical="center"/>
    </xf>
    <xf numFmtId="0" fontId="33" fillId="0" borderId="0" xfId="0" applyFont="1" applyAlignment="1">
      <alignment vertical="center"/>
    </xf>
    <xf numFmtId="0" fontId="33" fillId="0" borderId="0" xfId="0" applyFont="1" applyAlignment="1">
      <alignment horizontal="left" vertical="center"/>
    </xf>
    <xf numFmtId="0" fontId="8" fillId="0" borderId="0" xfId="1" applyFont="1" applyAlignment="1">
      <alignment horizontal="center" vertical="center"/>
    </xf>
    <xf numFmtId="0" fontId="0" fillId="0" borderId="1" xfId="0" applyBorder="1" applyAlignment="1">
      <alignment horizontal="center" vertical="center"/>
    </xf>
    <xf numFmtId="0" fontId="3" fillId="0" borderId="0" xfId="1" applyAlignment="1">
      <alignment horizontal="center" vertical="center"/>
    </xf>
    <xf numFmtId="0" fontId="7" fillId="5" borderId="41" xfId="1" applyFont="1" applyFill="1" applyBorder="1" applyAlignment="1">
      <alignment horizontal="center" vertical="center"/>
    </xf>
    <xf numFmtId="9" fontId="7" fillId="6" borderId="41" xfId="4" applyFont="1" applyFill="1" applyBorder="1" applyAlignment="1">
      <alignment horizontal="center" vertical="center"/>
    </xf>
    <xf numFmtId="0" fontId="7" fillId="5" borderId="46" xfId="1" applyFont="1" applyFill="1" applyBorder="1" applyAlignment="1">
      <alignment horizontal="center" vertical="center"/>
    </xf>
    <xf numFmtId="10" fontId="7" fillId="6" borderId="46" xfId="4" applyNumberFormat="1" applyFont="1" applyFill="1" applyBorder="1" applyAlignment="1">
      <alignment horizontal="center" vertical="center"/>
    </xf>
    <xf numFmtId="1" fontId="2" fillId="0" borderId="0" xfId="0" applyNumberFormat="1" applyFont="1" applyFill="1" applyBorder="1" applyAlignment="1">
      <alignment horizontal="center"/>
    </xf>
    <xf numFmtId="2" fontId="2" fillId="0" borderId="0" xfId="0" applyNumberFormat="1" applyFont="1" applyFill="1" applyBorder="1" applyAlignment="1">
      <alignment horizontal="center"/>
    </xf>
    <xf numFmtId="1" fontId="2" fillId="0" borderId="1" xfId="0" applyNumberFormat="1" applyFont="1" applyFill="1" applyBorder="1" applyAlignment="1">
      <alignment horizontal="center"/>
    </xf>
    <xf numFmtId="2" fontId="2" fillId="0" borderId="1" xfId="0" applyNumberFormat="1" applyFont="1" applyFill="1" applyBorder="1" applyAlignment="1">
      <alignment horizontal="center"/>
    </xf>
    <xf numFmtId="1" fontId="2" fillId="0" borderId="0" xfId="0" applyNumberFormat="1" applyFont="1" applyFill="1" applyBorder="1" applyAlignment="1">
      <alignment horizontal="center" wrapText="1"/>
    </xf>
    <xf numFmtId="0" fontId="2" fillId="0" borderId="0" xfId="0" applyFont="1" applyFill="1" applyBorder="1" applyAlignment="1">
      <alignment horizontal="center" wrapText="1"/>
    </xf>
    <xf numFmtId="0" fontId="33" fillId="0" borderId="1" xfId="0" applyFont="1" applyBorder="1" applyAlignment="1">
      <alignment horizontal="left" vertical="center" wrapText="1"/>
    </xf>
    <xf numFmtId="2" fontId="34" fillId="0" borderId="1" xfId="0" applyNumberFormat="1" applyFont="1" applyBorder="1" applyAlignment="1">
      <alignment horizontal="center" vertical="center"/>
    </xf>
    <xf numFmtId="0" fontId="34" fillId="0" borderId="1" xfId="0" applyFont="1" applyBorder="1" applyAlignment="1">
      <alignment horizontal="center" vertical="center"/>
    </xf>
    <xf numFmtId="0" fontId="0" fillId="0" borderId="0" xfId="0" applyAlignment="1">
      <alignment horizontal="center"/>
    </xf>
    <xf numFmtId="0" fontId="2" fillId="5" borderId="1" xfId="0" applyFont="1" applyFill="1" applyBorder="1" applyAlignment="1">
      <alignment horizontal="center"/>
    </xf>
    <xf numFmtId="0" fontId="2" fillId="5" borderId="1" xfId="0" applyFont="1" applyFill="1" applyBorder="1" applyAlignment="1">
      <alignment horizontal="center" vertical="center"/>
    </xf>
    <xf numFmtId="0" fontId="2" fillId="5" borderId="48" xfId="0" applyFont="1" applyFill="1" applyBorder="1" applyAlignment="1">
      <alignment horizontal="center"/>
    </xf>
    <xf numFmtId="0" fontId="2" fillId="2" borderId="0" xfId="0" applyFont="1" applyFill="1" applyBorder="1" applyAlignment="1">
      <alignment horizontal="center"/>
    </xf>
    <xf numFmtId="0" fontId="0" fillId="2" borderId="0" xfId="0" applyFill="1"/>
    <xf numFmtId="0" fontId="2" fillId="2" borderId="0" xfId="0" applyFont="1" applyFill="1" applyBorder="1"/>
    <xf numFmtId="2" fontId="2" fillId="2" borderId="0" xfId="0" applyNumberFormat="1" applyFont="1" applyFill="1" applyBorder="1" applyAlignment="1">
      <alignment horizontal="center"/>
    </xf>
    <xf numFmtId="1" fontId="2" fillId="2" borderId="0" xfId="0" applyNumberFormat="1" applyFont="1" applyFill="1" applyBorder="1" applyAlignment="1">
      <alignment horizontal="left" vertical="top" wrapText="1"/>
    </xf>
    <xf numFmtId="0" fontId="2" fillId="2" borderId="0" xfId="0" applyFont="1" applyFill="1" applyBorder="1" applyAlignment="1">
      <alignment horizontal="left" vertical="top" wrapText="1"/>
    </xf>
    <xf numFmtId="1" fontId="2" fillId="2" borderId="1" xfId="0" applyNumberFormat="1" applyFont="1" applyFill="1" applyBorder="1" applyAlignment="1">
      <alignment horizontal="center" vertical="center" wrapText="1"/>
    </xf>
    <xf numFmtId="2" fontId="2" fillId="2" borderId="1" xfId="0" applyNumberFormat="1" applyFont="1" applyFill="1" applyBorder="1" applyAlignment="1">
      <alignment horizontal="center" vertical="center" wrapText="1"/>
    </xf>
    <xf numFmtId="0" fontId="2" fillId="5" borderId="36" xfId="0" applyFont="1" applyFill="1" applyBorder="1" applyAlignment="1">
      <alignment horizontal="center" vertical="center"/>
    </xf>
    <xf numFmtId="0" fontId="2" fillId="2" borderId="1" xfId="0" applyFont="1" applyFill="1" applyBorder="1" applyAlignment="1">
      <alignment horizontal="center" vertical="center"/>
    </xf>
    <xf numFmtId="2"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8" fillId="0" borderId="0" xfId="1" applyFont="1" applyAlignment="1">
      <alignment horizontal="center" vertical="center"/>
    </xf>
    <xf numFmtId="165" fontId="4" fillId="0" borderId="0" xfId="1" applyNumberFormat="1" applyFont="1" applyAlignment="1">
      <alignment horizontal="center"/>
    </xf>
    <xf numFmtId="0" fontId="3" fillId="0" borderId="0" xfId="1"/>
    <xf numFmtId="164" fontId="3" fillId="0" borderId="0" xfId="1" applyNumberFormat="1"/>
    <xf numFmtId="0" fontId="36" fillId="2" borderId="0" xfId="6" applyFill="1"/>
    <xf numFmtId="0" fontId="0" fillId="7" borderId="1" xfId="0" applyFill="1" applyBorder="1" applyAlignment="1">
      <alignment horizontal="center"/>
    </xf>
    <xf numFmtId="0" fontId="0" fillId="2" borderId="1" xfId="0" applyFill="1" applyBorder="1" applyAlignment="1">
      <alignment horizontal="center" vertical="center"/>
    </xf>
    <xf numFmtId="171" fontId="0" fillId="0" borderId="1" xfId="0" applyNumberFormat="1" applyBorder="1" applyAlignment="1">
      <alignment horizontal="center" vertical="center"/>
    </xf>
    <xf numFmtId="0" fontId="0" fillId="0" borderId="0" xfId="0" applyAlignment="1">
      <alignment horizontal="center"/>
    </xf>
    <xf numFmtId="0" fontId="27" fillId="0" borderId="0" xfId="5" applyFont="1"/>
    <xf numFmtId="0" fontId="16" fillId="3" borderId="0" xfId="5" applyFont="1" applyFill="1" applyAlignment="1">
      <alignment horizontal="right" vertical="center"/>
    </xf>
    <xf numFmtId="0" fontId="4" fillId="0" borderId="0" xfId="5" applyFont="1" applyAlignment="1">
      <alignment horizontal="center" vertical="center"/>
    </xf>
    <xf numFmtId="0" fontId="23" fillId="0" borderId="0" xfId="5"/>
    <xf numFmtId="49" fontId="16" fillId="3" borderId="0" xfId="5" applyNumberFormat="1" applyFont="1" applyFill="1" applyAlignment="1">
      <alignment horizontal="left" vertical="center"/>
    </xf>
    <xf numFmtId="0" fontId="25" fillId="0" borderId="0" xfId="5" applyFont="1" applyAlignment="1">
      <alignment horizontal="center" vertical="center"/>
    </xf>
    <xf numFmtId="0" fontId="5" fillId="3" borderId="0" xfId="5" applyFont="1" applyFill="1" applyAlignment="1">
      <alignment horizontal="center" vertical="center" wrapText="1"/>
    </xf>
    <xf numFmtId="0" fontId="3" fillId="0" borderId="0" xfId="1" applyAlignment="1"/>
    <xf numFmtId="44" fontId="0" fillId="0" borderId="1" xfId="0" applyNumberFormat="1" applyBorder="1" applyAlignment="1">
      <alignment vertical="center"/>
    </xf>
    <xf numFmtId="44" fontId="0" fillId="0" borderId="1" xfId="0" applyNumberFormat="1" applyBorder="1" applyAlignment="1">
      <alignment horizontal="center" vertical="center"/>
    </xf>
    <xf numFmtId="0" fontId="37" fillId="0" borderId="0" xfId="2" applyFont="1" applyAlignment="1">
      <alignment vertical="center" wrapText="1"/>
    </xf>
    <xf numFmtId="0" fontId="4" fillId="0" borderId="0" xfId="5" applyFont="1" applyBorder="1" applyAlignment="1">
      <alignment horizontal="left" vertical="center"/>
    </xf>
    <xf numFmtId="0" fontId="4" fillId="0" borderId="0" xfId="5" applyFont="1" applyBorder="1" applyAlignment="1">
      <alignment horizontal="center" vertical="center"/>
    </xf>
    <xf numFmtId="10" fontId="4" fillId="0" borderId="0" xfId="5" applyNumberFormat="1" applyFont="1" applyBorder="1" applyAlignment="1">
      <alignment horizontal="center" vertical="center"/>
    </xf>
    <xf numFmtId="0" fontId="4" fillId="0" borderId="0" xfId="5" applyFont="1" applyBorder="1" applyAlignment="1">
      <alignment vertical="center"/>
    </xf>
    <xf numFmtId="10" fontId="4" fillId="0" borderId="0" xfId="5" applyNumberFormat="1" applyFont="1" applyBorder="1" applyAlignment="1">
      <alignment vertical="center"/>
    </xf>
    <xf numFmtId="10" fontId="16" fillId="0" borderId="0" xfId="5" applyNumberFormat="1" applyFont="1" applyBorder="1" applyAlignment="1">
      <alignment horizontal="center" vertical="center" wrapText="1"/>
    </xf>
    <xf numFmtId="0" fontId="23" fillId="0" borderId="0" xfId="5" applyAlignment="1"/>
    <xf numFmtId="0" fontId="8" fillId="0" borderId="0" xfId="5" applyFont="1" applyAlignment="1">
      <alignment vertical="center" wrapText="1"/>
    </xf>
    <xf numFmtId="0" fontId="27" fillId="0" borderId="0" xfId="5" applyFont="1" applyAlignment="1"/>
    <xf numFmtId="0" fontId="42" fillId="0" borderId="0" xfId="5" applyFont="1" applyAlignment="1">
      <alignment vertical="center"/>
    </xf>
    <xf numFmtId="0" fontId="23" fillId="0" borderId="0" xfId="5" applyAlignment="1">
      <alignment vertical="center"/>
    </xf>
    <xf numFmtId="0" fontId="16" fillId="0" borderId="0" xfId="5" applyFont="1" applyBorder="1" applyAlignment="1">
      <alignment horizontal="center" vertical="center"/>
    </xf>
    <xf numFmtId="0" fontId="42" fillId="0" borderId="0" xfId="5" applyFont="1" applyAlignment="1">
      <alignment horizontal="center"/>
    </xf>
    <xf numFmtId="1" fontId="33" fillId="2" borderId="1" xfId="0" applyNumberFormat="1" applyFont="1" applyFill="1" applyBorder="1" applyAlignment="1">
      <alignment horizontal="left" vertical="center" wrapText="1"/>
    </xf>
    <xf numFmtId="0" fontId="0" fillId="0" borderId="0" xfId="0" applyBorder="1" applyAlignment="1">
      <alignment horizontal="left" wrapText="1"/>
    </xf>
    <xf numFmtId="0" fontId="33" fillId="0" borderId="5" xfId="0" applyFont="1" applyBorder="1" applyAlignment="1">
      <alignment horizontal="center" vertical="center"/>
    </xf>
    <xf numFmtId="0" fontId="34" fillId="0" borderId="5" xfId="0" applyFont="1" applyBorder="1" applyAlignment="1">
      <alignment vertical="center" wrapText="1"/>
    </xf>
    <xf numFmtId="1" fontId="34" fillId="2" borderId="5" xfId="0" applyNumberFormat="1" applyFont="1" applyFill="1" applyBorder="1" applyAlignment="1">
      <alignment horizontal="center" vertical="center"/>
    </xf>
    <xf numFmtId="0" fontId="34" fillId="0" borderId="51" xfId="0" applyFont="1" applyBorder="1" applyAlignment="1">
      <alignment vertical="center"/>
    </xf>
    <xf numFmtId="0" fontId="34" fillId="0" borderId="51" xfId="0" applyFont="1" applyBorder="1" applyAlignment="1">
      <alignment horizontal="center" vertical="center"/>
    </xf>
    <xf numFmtId="0" fontId="0" fillId="0" borderId="5" xfId="0" applyBorder="1" applyAlignment="1">
      <alignment horizontal="center" vertical="center"/>
    </xf>
    <xf numFmtId="0" fontId="20" fillId="0" borderId="0" xfId="0" applyFont="1" applyAlignment="1">
      <alignment horizontal="center"/>
    </xf>
    <xf numFmtId="0" fontId="3" fillId="0" borderId="2" xfId="1" applyFont="1" applyBorder="1" applyAlignment="1">
      <alignment horizontal="center" vertical="center"/>
    </xf>
    <xf numFmtId="0" fontId="3" fillId="0" borderId="0" xfId="1" applyFont="1" applyAlignment="1">
      <alignment horizontal="center" vertical="center"/>
    </xf>
    <xf numFmtId="0" fontId="25" fillId="0" borderId="0" xfId="1" applyFont="1" applyAlignment="1">
      <alignment horizontal="center" vertical="center"/>
    </xf>
    <xf numFmtId="0" fontId="3" fillId="0" borderId="0" xfId="1" applyAlignment="1">
      <alignment horizontal="center"/>
    </xf>
    <xf numFmtId="0" fontId="11" fillId="0" borderId="0" xfId="0" applyFont="1" applyAlignment="1">
      <alignment horizontal="center"/>
    </xf>
    <xf numFmtId="0" fontId="0" fillId="0" borderId="0" xfId="0" applyAlignment="1">
      <alignment horizontal="center"/>
    </xf>
    <xf numFmtId="0" fontId="20" fillId="0" borderId="0" xfId="0" applyFont="1" applyAlignment="1">
      <alignment horizontal="center"/>
    </xf>
    <xf numFmtId="0" fontId="40" fillId="0" borderId="0" xfId="0" applyFont="1" applyAlignment="1">
      <alignment horizontal="center"/>
    </xf>
    <xf numFmtId="0" fontId="22" fillId="0" borderId="0" xfId="2" applyFont="1" applyAlignment="1">
      <alignment horizontal="center"/>
    </xf>
    <xf numFmtId="0" fontId="12" fillId="0" borderId="0" xfId="2" applyAlignment="1">
      <alignment horizontal="center"/>
    </xf>
    <xf numFmtId="0" fontId="41" fillId="0" borderId="0" xfId="2" applyFont="1" applyAlignment="1">
      <alignment horizontal="center"/>
    </xf>
    <xf numFmtId="0" fontId="27" fillId="0" borderId="0" xfId="5" applyFont="1"/>
    <xf numFmtId="0" fontId="5" fillId="3" borderId="0" xfId="5" applyFont="1" applyFill="1" applyAlignment="1">
      <alignment horizontal="center" vertical="center" wrapText="1"/>
    </xf>
    <xf numFmtId="0" fontId="23" fillId="0" borderId="0" xfId="5"/>
    <xf numFmtId="0" fontId="2" fillId="0" borderId="0" xfId="0" applyFont="1" applyAlignment="1">
      <alignment horizontal="center"/>
    </xf>
    <xf numFmtId="0" fontId="24" fillId="0" borderId="0" xfId="1" applyFont="1" applyBorder="1" applyAlignment="1">
      <alignment horizontal="center" vertical="center"/>
    </xf>
    <xf numFmtId="165" fontId="21" fillId="0" borderId="0" xfId="1" applyNumberFormat="1" applyFont="1" applyBorder="1" applyAlignment="1">
      <alignment horizontal="center" vertical="center"/>
    </xf>
    <xf numFmtId="0" fontId="9" fillId="2" borderId="0" xfId="1" applyFont="1" applyFill="1" applyAlignment="1">
      <alignment vertical="center"/>
    </xf>
    <xf numFmtId="0" fontId="3" fillId="2" borderId="0" xfId="1" applyFill="1" applyAlignment="1">
      <alignment horizontal="center"/>
    </xf>
    <xf numFmtId="0" fontId="7" fillId="2" borderId="0" xfId="1" applyFont="1" applyFill="1" applyBorder="1" applyAlignment="1">
      <alignment horizontal="center" vertical="center"/>
    </xf>
    <xf numFmtId="17" fontId="16" fillId="2" borderId="0" xfId="1" applyNumberFormat="1" applyFont="1" applyFill="1" applyBorder="1" applyAlignment="1">
      <alignment horizontal="center" vertical="center"/>
    </xf>
    <xf numFmtId="10" fontId="7" fillId="14" borderId="0" xfId="4" applyNumberFormat="1" applyFont="1" applyFill="1" applyBorder="1" applyAlignment="1">
      <alignment horizontal="center" vertical="center"/>
    </xf>
    <xf numFmtId="49" fontId="7" fillId="14" borderId="0" xfId="1" applyNumberFormat="1" applyFont="1" applyFill="1" applyBorder="1" applyAlignment="1">
      <alignment horizontal="center" vertical="center"/>
    </xf>
    <xf numFmtId="0" fontId="22" fillId="0" borderId="0" xfId="2" applyFont="1" applyAlignment="1"/>
    <xf numFmtId="0" fontId="43" fillId="0" borderId="0" xfId="2" applyFont="1" applyAlignment="1">
      <alignment horizontal="center"/>
    </xf>
    <xf numFmtId="0" fontId="44" fillId="0" borderId="0" xfId="2" applyFont="1"/>
    <xf numFmtId="0" fontId="47" fillId="0" borderId="0" xfId="2" applyFont="1"/>
    <xf numFmtId="0" fontId="45" fillId="2" borderId="0" xfId="2" applyFont="1" applyFill="1" applyAlignment="1">
      <alignment horizontal="left" wrapText="1"/>
    </xf>
    <xf numFmtId="10" fontId="45" fillId="2" borderId="0" xfId="2" applyNumberFormat="1" applyFont="1" applyFill="1" applyAlignment="1">
      <alignment horizontal="center"/>
    </xf>
    <xf numFmtId="167" fontId="48" fillId="0" borderId="0" xfId="2" applyNumberFormat="1" applyFont="1" applyAlignment="1">
      <alignment horizontal="center"/>
    </xf>
    <xf numFmtId="0" fontId="49" fillId="0" borderId="0" xfId="2" applyFont="1" applyBorder="1" applyAlignment="1">
      <alignment horizontal="center" vertical="center"/>
    </xf>
    <xf numFmtId="0" fontId="46" fillId="0" borderId="0" xfId="2" applyFont="1" applyAlignment="1">
      <alignment horizontal="center"/>
    </xf>
    <xf numFmtId="0" fontId="50" fillId="0" borderId="0" xfId="2" applyFont="1" applyAlignment="1"/>
    <xf numFmtId="10" fontId="51" fillId="2" borderId="0" xfId="2" applyNumberFormat="1" applyFont="1" applyFill="1" applyAlignment="1">
      <alignment horizontal="center"/>
    </xf>
    <xf numFmtId="0" fontId="52" fillId="0" borderId="0" xfId="2" applyFont="1" applyAlignment="1">
      <alignment horizontal="center" vertical="center"/>
    </xf>
    <xf numFmtId="167" fontId="17" fillId="0" borderId="0" xfId="2" applyNumberFormat="1" applyFont="1" applyAlignment="1">
      <alignment horizontal="center"/>
    </xf>
    <xf numFmtId="0" fontId="53" fillId="0" borderId="1" xfId="7" applyFont="1" applyBorder="1" applyAlignment="1">
      <alignment horizontal="center"/>
    </xf>
    <xf numFmtId="0" fontId="2" fillId="0" borderId="1" xfId="0" applyFont="1" applyFill="1" applyBorder="1" applyAlignment="1">
      <alignment horizontal="center" vertical="center"/>
    </xf>
    <xf numFmtId="0" fontId="53" fillId="0" borderId="0" xfId="7" applyFont="1"/>
    <xf numFmtId="0" fontId="54" fillId="0" borderId="1" xfId="7" applyFont="1" applyBorder="1"/>
    <xf numFmtId="0" fontId="54" fillId="0" borderId="0" xfId="7" applyFont="1" applyAlignment="1">
      <alignment horizontal="center"/>
    </xf>
    <xf numFmtId="0" fontId="53" fillId="0" borderId="0" xfId="7" applyFont="1" applyAlignment="1">
      <alignment horizontal="center" vertical="center"/>
    </xf>
    <xf numFmtId="0" fontId="53" fillId="0" borderId="1" xfId="7" applyFont="1" applyBorder="1" applyAlignment="1">
      <alignment horizontal="center" vertical="center"/>
    </xf>
    <xf numFmtId="0" fontId="54" fillId="0" borderId="0" xfId="7" applyFont="1"/>
    <xf numFmtId="0" fontId="53" fillId="0" borderId="0" xfId="7" applyFont="1" applyAlignment="1">
      <alignment horizontal="center" vertical="center" wrapText="1"/>
    </xf>
    <xf numFmtId="0" fontId="54" fillId="0" borderId="1" xfId="7" applyFont="1" applyBorder="1" applyAlignment="1">
      <alignment horizontal="center" vertical="center"/>
    </xf>
    <xf numFmtId="0" fontId="53" fillId="0" borderId="0" xfId="7" applyFont="1" applyAlignment="1">
      <alignment horizontal="center"/>
    </xf>
    <xf numFmtId="0" fontId="2" fillId="0" borderId="8" xfId="0" applyFont="1" applyFill="1" applyBorder="1" applyAlignment="1">
      <alignment horizontal="center"/>
    </xf>
    <xf numFmtId="0" fontId="0" fillId="0" borderId="0" xfId="0" applyAlignment="1">
      <alignment horizontal="center"/>
    </xf>
    <xf numFmtId="0" fontId="54" fillId="5" borderId="1" xfId="7" applyFont="1" applyFill="1" applyBorder="1" applyAlignment="1">
      <alignment horizontal="center" wrapText="1"/>
    </xf>
    <xf numFmtId="0" fontId="53" fillId="0" borderId="0" xfId="7" applyFont="1" applyBorder="1" applyAlignment="1">
      <alignment horizontal="center" vertical="center" wrapText="1"/>
    </xf>
    <xf numFmtId="0" fontId="53" fillId="0" borderId="1" xfId="7" applyFont="1" applyBorder="1" applyAlignment="1">
      <alignment horizontal="center" wrapText="1"/>
    </xf>
    <xf numFmtId="0" fontId="53" fillId="0" borderId="0" xfId="7" applyFont="1" applyAlignment="1">
      <alignment horizontal="center" wrapText="1"/>
    </xf>
    <xf numFmtId="0" fontId="53" fillId="0" borderId="8" xfId="7" applyFont="1" applyBorder="1" applyAlignment="1">
      <alignment horizontal="center" wrapText="1"/>
    </xf>
    <xf numFmtId="0" fontId="53" fillId="0" borderId="7" xfId="7" applyFont="1" applyBorder="1" applyAlignment="1">
      <alignment horizontal="center" wrapText="1"/>
    </xf>
    <xf numFmtId="0" fontId="54" fillId="0" borderId="1" xfId="7" applyFont="1" applyBorder="1" applyAlignment="1">
      <alignment horizontal="center"/>
    </xf>
    <xf numFmtId="0" fontId="53" fillId="0" borderId="1" xfId="7" applyFont="1" applyBorder="1" applyAlignment="1">
      <alignment horizontal="center" vertical="center" wrapText="1"/>
    </xf>
    <xf numFmtId="0" fontId="54" fillId="5" borderId="1" xfId="7" applyFont="1" applyFill="1" applyBorder="1" applyAlignment="1">
      <alignment horizontal="center"/>
    </xf>
    <xf numFmtId="0" fontId="53" fillId="0" borderId="1" xfId="7" applyFont="1" applyBorder="1" applyAlignment="1">
      <alignment horizontal="center" vertical="center" wrapText="1"/>
    </xf>
    <xf numFmtId="0" fontId="0" fillId="0" borderId="0" xfId="0" applyAlignment="1">
      <alignment horizontal="center"/>
    </xf>
    <xf numFmtId="0" fontId="21" fillId="0" borderId="0" xfId="5" applyFont="1" applyAlignment="1">
      <alignment horizontal="center" vertical="center"/>
    </xf>
    <xf numFmtId="0" fontId="23" fillId="0" borderId="0" xfId="5"/>
    <xf numFmtId="0" fontId="54" fillId="0" borderId="1" xfId="7" applyFont="1" applyBorder="1" applyAlignment="1">
      <alignment vertical="center"/>
    </xf>
    <xf numFmtId="0" fontId="54" fillId="0" borderId="0" xfId="7" applyFont="1" applyAlignment="1">
      <alignment horizontal="center" vertical="center"/>
    </xf>
    <xf numFmtId="0" fontId="2" fillId="5" borderId="3" xfId="0" applyFont="1" applyFill="1" applyBorder="1" applyAlignment="1">
      <alignment horizontal="center"/>
    </xf>
    <xf numFmtId="0" fontId="55" fillId="0" borderId="0" xfId="7" applyFont="1" applyBorder="1" applyAlignment="1">
      <alignment vertical="center" wrapText="1"/>
    </xf>
    <xf numFmtId="0" fontId="53" fillId="2" borderId="0" xfId="7" applyFont="1" applyFill="1" applyAlignment="1">
      <alignment wrapText="1"/>
    </xf>
    <xf numFmtId="0" fontId="55" fillId="0" borderId="1" xfId="7" applyFont="1" applyBorder="1" applyAlignment="1">
      <alignment horizontal="center" vertical="center" wrapText="1"/>
    </xf>
    <xf numFmtId="0" fontId="57" fillId="0" borderId="0" xfId="0" applyFont="1" applyAlignment="1">
      <alignment horizontal="center"/>
    </xf>
    <xf numFmtId="0" fontId="54" fillId="0" borderId="0" xfId="7" applyFont="1" applyBorder="1" applyAlignment="1">
      <alignment horizontal="center"/>
    </xf>
    <xf numFmtId="0" fontId="0" fillId="0" borderId="0" xfId="0" applyAlignment="1">
      <alignment horizontal="center"/>
    </xf>
    <xf numFmtId="0" fontId="40" fillId="0" borderId="0" xfId="0" applyFont="1" applyAlignment="1">
      <alignment horizontal="center"/>
    </xf>
    <xf numFmtId="0" fontId="38" fillId="0" borderId="0" xfId="0" applyFont="1" applyAlignment="1">
      <alignment horizontal="center"/>
    </xf>
    <xf numFmtId="0" fontId="43" fillId="0" borderId="0" xfId="2" applyFont="1" applyAlignment="1">
      <alignment horizontal="center"/>
    </xf>
    <xf numFmtId="0" fontId="46" fillId="0" borderId="0" xfId="2" applyFont="1" applyAlignment="1">
      <alignment horizontal="center"/>
    </xf>
    <xf numFmtId="0" fontId="2" fillId="2" borderId="0" xfId="0" applyFont="1" applyFill="1" applyBorder="1" applyAlignment="1"/>
    <xf numFmtId="0" fontId="2" fillId="5" borderId="5" xfId="0" applyFont="1" applyFill="1" applyBorder="1" applyAlignment="1">
      <alignment horizontal="center" vertical="center"/>
    </xf>
    <xf numFmtId="0" fontId="55" fillId="5" borderId="1" xfId="7" applyFont="1" applyFill="1" applyBorder="1" applyAlignment="1">
      <alignment horizontal="center" vertical="center" wrapText="1"/>
    </xf>
    <xf numFmtId="170" fontId="60" fillId="11" borderId="4" xfId="2" applyNumberFormat="1" applyFont="1" applyFill="1" applyBorder="1" applyAlignment="1">
      <alignment horizontal="center" vertical="center"/>
    </xf>
    <xf numFmtId="169" fontId="60" fillId="11" borderId="9" xfId="2" applyNumberFormat="1" applyFont="1" applyFill="1" applyBorder="1" applyAlignment="1">
      <alignment horizontal="center" vertical="center"/>
    </xf>
    <xf numFmtId="169" fontId="60" fillId="11" borderId="1" xfId="2" applyNumberFormat="1" applyFont="1" applyFill="1" applyBorder="1" applyAlignment="1">
      <alignment horizontal="center" vertical="center"/>
    </xf>
    <xf numFmtId="169" fontId="60" fillId="11" borderId="0" xfId="2" applyNumberFormat="1" applyFont="1" applyFill="1" applyBorder="1" applyAlignment="1">
      <alignment horizontal="center" vertical="center"/>
    </xf>
    <xf numFmtId="49" fontId="60" fillId="2" borderId="1" xfId="2" applyNumberFormat="1" applyFont="1" applyFill="1" applyBorder="1" applyAlignment="1">
      <alignment horizontal="center" vertical="center" wrapText="1"/>
    </xf>
    <xf numFmtId="10" fontId="61" fillId="2" borderId="1" xfId="2" applyNumberFormat="1" applyFont="1" applyFill="1" applyBorder="1" applyAlignment="1">
      <alignment horizontal="center" vertical="center"/>
    </xf>
    <xf numFmtId="167" fontId="61" fillId="2" borderId="1" xfId="2" applyNumberFormat="1" applyFont="1" applyFill="1" applyBorder="1" applyAlignment="1">
      <alignment horizontal="center" vertical="center"/>
    </xf>
    <xf numFmtId="0" fontId="58" fillId="2" borderId="0" xfId="2" applyFont="1" applyFill="1"/>
    <xf numFmtId="0" fontId="60" fillId="2" borderId="0" xfId="2" applyFont="1" applyFill="1" applyAlignment="1">
      <alignment horizontal="left" wrapText="1"/>
    </xf>
    <xf numFmtId="10" fontId="60" fillId="2" borderId="0" xfId="2" applyNumberFormat="1" applyFont="1" applyFill="1" applyAlignment="1">
      <alignment horizontal="center"/>
    </xf>
    <xf numFmtId="167" fontId="64" fillId="2" borderId="0" xfId="2" applyNumberFormat="1" applyFont="1" applyFill="1" applyAlignment="1">
      <alignment horizontal="center"/>
    </xf>
    <xf numFmtId="0" fontId="62" fillId="2" borderId="0" xfId="2" applyFont="1" applyFill="1"/>
    <xf numFmtId="0" fontId="66" fillId="0" borderId="0" xfId="9" applyFont="1"/>
    <xf numFmtId="172" fontId="66" fillId="0" borderId="0" xfId="10" applyFont="1" applyAlignment="1"/>
    <xf numFmtId="0" fontId="66" fillId="0" borderId="0" xfId="9" applyFont="1" applyAlignment="1">
      <alignment horizontal="center"/>
    </xf>
    <xf numFmtId="0" fontId="66" fillId="0" borderId="0" xfId="9" applyFont="1" applyAlignment="1">
      <alignment vertical="top" wrapText="1"/>
    </xf>
    <xf numFmtId="49" fontId="66" fillId="0" borderId="0" xfId="9" applyNumberFormat="1" applyFont="1" applyAlignment="1">
      <alignment horizontal="center" vertical="top"/>
    </xf>
    <xf numFmtId="0" fontId="68" fillId="0" borderId="0" xfId="9" applyFont="1" applyAlignment="1">
      <alignment vertical="center"/>
    </xf>
    <xf numFmtId="0" fontId="69" fillId="0" borderId="0" xfId="0" applyFont="1" applyAlignment="1">
      <alignment vertical="center"/>
    </xf>
    <xf numFmtId="0" fontId="64" fillId="0" borderId="0" xfId="0" applyFont="1" applyAlignment="1">
      <alignment horizontal="left"/>
    </xf>
    <xf numFmtId="0" fontId="70" fillId="0" borderId="0" xfId="9" applyFont="1"/>
    <xf numFmtId="0" fontId="59" fillId="0" borderId="0" xfId="9" applyFont="1"/>
    <xf numFmtId="49" fontId="70" fillId="5" borderId="1" xfId="9" applyNumberFormat="1" applyFont="1" applyFill="1" applyBorder="1" applyAlignment="1">
      <alignment horizontal="center" vertical="center"/>
    </xf>
    <xf numFmtId="0" fontId="70" fillId="5" borderId="1" xfId="9" applyFont="1" applyFill="1" applyBorder="1" applyAlignment="1">
      <alignment horizontal="center" vertical="center" wrapText="1"/>
    </xf>
    <xf numFmtId="0" fontId="70" fillId="5" borderId="1" xfId="9" applyFont="1" applyFill="1" applyBorder="1" applyAlignment="1">
      <alignment horizontal="center" vertical="center"/>
    </xf>
    <xf numFmtId="172" fontId="70" fillId="5" borderId="1" xfId="10" applyFont="1" applyFill="1" applyBorder="1" applyAlignment="1">
      <alignment horizontal="center" vertical="center"/>
    </xf>
    <xf numFmtId="0" fontId="70" fillId="0" borderId="0" xfId="9" applyFont="1" applyAlignment="1">
      <alignment vertical="center"/>
    </xf>
    <xf numFmtId="0" fontId="59" fillId="2" borderId="1" xfId="9" applyFont="1" applyFill="1" applyBorder="1" applyAlignment="1">
      <alignment horizontal="center" vertical="center"/>
    </xf>
    <xf numFmtId="0" fontId="59" fillId="2" borderId="1" xfId="10" applyNumberFormat="1" applyFont="1" applyFill="1" applyBorder="1" applyAlignment="1">
      <alignment horizontal="center" vertical="center" wrapText="1"/>
    </xf>
    <xf numFmtId="0" fontId="71" fillId="2" borderId="1" xfId="9" applyFont="1" applyFill="1" applyBorder="1" applyAlignment="1">
      <alignment vertical="center" wrapText="1"/>
    </xf>
    <xf numFmtId="172" fontId="59" fillId="2" borderId="1" xfId="10" applyFont="1" applyFill="1" applyBorder="1" applyAlignment="1">
      <alignment horizontal="left" vertical="center"/>
    </xf>
    <xf numFmtId="173" fontId="59" fillId="2" borderId="1" xfId="12" applyFont="1" applyFill="1" applyBorder="1" applyAlignment="1">
      <alignment horizontal="center" vertical="center"/>
    </xf>
    <xf numFmtId="49" fontId="59" fillId="0" borderId="0" xfId="9" applyNumberFormat="1" applyFont="1" applyAlignment="1">
      <alignment horizontal="center" vertical="top"/>
    </xf>
    <xf numFmtId="0" fontId="59" fillId="0" borderId="0" xfId="9" applyFont="1" applyAlignment="1">
      <alignment vertical="top" wrapText="1"/>
    </xf>
    <xf numFmtId="0" fontId="59" fillId="0" borderId="0" xfId="9" applyFont="1" applyAlignment="1">
      <alignment horizontal="center"/>
    </xf>
    <xf numFmtId="172" fontId="59" fillId="0" borderId="0" xfId="10" applyFont="1" applyAlignment="1"/>
    <xf numFmtId="173" fontId="70" fillId="2" borderId="57" xfId="12" applyFont="1" applyFill="1" applyBorder="1" applyAlignment="1">
      <alignment horizontal="center" vertical="center" wrapText="1"/>
    </xf>
    <xf numFmtId="0" fontId="70" fillId="2" borderId="0" xfId="9" applyFont="1" applyFill="1" applyBorder="1" applyAlignment="1">
      <alignment horizontal="right" vertical="center" wrapText="1" indent="1"/>
    </xf>
    <xf numFmtId="173" fontId="70" fillId="2" borderId="0" xfId="12" applyFont="1" applyFill="1" applyBorder="1" applyAlignment="1">
      <alignment horizontal="center" vertical="center" wrapText="1"/>
    </xf>
    <xf numFmtId="0" fontId="70" fillId="0" borderId="0" xfId="9" applyFont="1" applyBorder="1"/>
    <xf numFmtId="0" fontId="59" fillId="0" borderId="0" xfId="9" applyFont="1" applyBorder="1"/>
    <xf numFmtId="0" fontId="66" fillId="0" borderId="0" xfId="9" applyFont="1" applyBorder="1"/>
    <xf numFmtId="0" fontId="70" fillId="5" borderId="5" xfId="9" applyFont="1" applyFill="1" applyBorder="1" applyAlignment="1">
      <alignment horizontal="center" vertical="center" wrapText="1"/>
    </xf>
    <xf numFmtId="0" fontId="72" fillId="0" borderId="0" xfId="9" applyFont="1"/>
    <xf numFmtId="49" fontId="72" fillId="0" borderId="0" xfId="9" applyNumberFormat="1" applyFont="1" applyAlignment="1">
      <alignment horizontal="center" vertical="top"/>
    </xf>
    <xf numFmtId="0" fontId="72" fillId="0" borderId="0" xfId="9" applyFont="1" applyAlignment="1">
      <alignment vertical="top" wrapText="1"/>
    </xf>
    <xf numFmtId="0" fontId="72" fillId="0" borderId="0" xfId="9" applyFont="1" applyAlignment="1">
      <alignment horizontal="center"/>
    </xf>
    <xf numFmtId="172" fontId="72" fillId="0" borderId="0" xfId="10" applyFont="1" applyAlignment="1"/>
    <xf numFmtId="0" fontId="3" fillId="0" borderId="0" xfId="1" applyFont="1"/>
    <xf numFmtId="0" fontId="21" fillId="10" borderId="1" xfId="1" applyFont="1" applyFill="1" applyBorder="1" applyAlignment="1">
      <alignment horizontal="center" vertical="center"/>
    </xf>
    <xf numFmtId="0" fontId="21" fillId="4" borderId="1" xfId="1" applyFont="1" applyFill="1" applyBorder="1" applyAlignment="1">
      <alignment horizontal="center" vertical="center"/>
    </xf>
    <xf numFmtId="1" fontId="73" fillId="2" borderId="1" xfId="0" applyNumberFormat="1" applyFont="1" applyFill="1" applyBorder="1" applyAlignment="1">
      <alignment horizontal="center" vertical="center"/>
    </xf>
    <xf numFmtId="1" fontId="73" fillId="2" borderId="1" xfId="0" applyNumberFormat="1" applyFont="1" applyFill="1" applyBorder="1" applyAlignment="1">
      <alignment horizontal="left" vertical="center" wrapText="1"/>
    </xf>
    <xf numFmtId="0" fontId="73" fillId="4" borderId="1" xfId="1" applyFont="1" applyFill="1" applyBorder="1" applyAlignment="1">
      <alignment horizontal="center" vertical="center"/>
    </xf>
    <xf numFmtId="164" fontId="73" fillId="2" borderId="1" xfId="3" applyFont="1" applyFill="1" applyBorder="1" applyAlignment="1">
      <alignment horizontal="center" vertical="center"/>
    </xf>
    <xf numFmtId="164" fontId="22" fillId="2" borderId="1" xfId="3" applyFont="1" applyFill="1" applyBorder="1" applyAlignment="1">
      <alignment horizontal="center" vertical="center" wrapText="1"/>
    </xf>
    <xf numFmtId="164" fontId="73" fillId="4" borderId="1" xfId="3" applyFont="1" applyFill="1" applyBorder="1" applyAlignment="1">
      <alignment horizontal="center" vertical="center"/>
    </xf>
    <xf numFmtId="0" fontId="3" fillId="2" borderId="0" xfId="1" applyFont="1" applyFill="1"/>
    <xf numFmtId="164" fontId="73" fillId="2" borderId="1" xfId="3" applyFont="1" applyFill="1" applyBorder="1" applyAlignment="1">
      <alignment vertical="center"/>
    </xf>
    <xf numFmtId="164" fontId="21" fillId="2" borderId="1" xfId="1" applyNumberFormat="1" applyFont="1" applyFill="1" applyBorder="1" applyAlignment="1">
      <alignment horizontal="center" vertical="center"/>
    </xf>
    <xf numFmtId="0" fontId="21" fillId="9" borderId="1" xfId="1" applyFont="1" applyFill="1" applyBorder="1" applyAlignment="1">
      <alignment horizontal="center" vertical="center"/>
    </xf>
    <xf numFmtId="0" fontId="21" fillId="3" borderId="1" xfId="1" applyFont="1" applyFill="1" applyBorder="1" applyAlignment="1">
      <alignment horizontal="center" vertical="center"/>
    </xf>
    <xf numFmtId="0" fontId="74" fillId="2" borderId="1" xfId="0" applyFont="1" applyFill="1" applyBorder="1" applyAlignment="1">
      <alignment horizontal="center" vertical="center"/>
    </xf>
    <xf numFmtId="0" fontId="6" fillId="2" borderId="1" xfId="1" applyFont="1" applyFill="1" applyBorder="1" applyAlignment="1">
      <alignment horizontal="center" vertical="center"/>
    </xf>
    <xf numFmtId="2" fontId="73" fillId="4" borderId="1" xfId="1" applyNumberFormat="1" applyFont="1" applyFill="1" applyBorder="1" applyAlignment="1">
      <alignment horizontal="center" vertical="center"/>
    </xf>
    <xf numFmtId="1" fontId="73" fillId="2" borderId="1" xfId="0" applyNumberFormat="1" applyFont="1" applyFill="1" applyBorder="1" applyAlignment="1">
      <alignment horizontal="left" vertical="top" wrapText="1"/>
    </xf>
    <xf numFmtId="0" fontId="73" fillId="2" borderId="1" xfId="1" applyFont="1" applyFill="1" applyBorder="1" applyAlignment="1">
      <alignment horizontal="center" vertical="center"/>
    </xf>
    <xf numFmtId="2" fontId="73" fillId="2" borderId="1" xfId="1" applyNumberFormat="1" applyFont="1" applyFill="1" applyBorder="1" applyAlignment="1">
      <alignment horizontal="center" vertical="center" wrapText="1"/>
    </xf>
    <xf numFmtId="164" fontId="74" fillId="2" borderId="1" xfId="3" applyFont="1" applyFill="1" applyBorder="1" applyAlignment="1">
      <alignment horizontal="center" vertical="center"/>
    </xf>
    <xf numFmtId="2" fontId="73" fillId="2" borderId="1" xfId="1" quotePrefix="1" applyNumberFormat="1" applyFont="1" applyFill="1" applyBorder="1" applyAlignment="1">
      <alignment horizontal="center" vertical="center" wrapText="1"/>
    </xf>
    <xf numFmtId="44" fontId="73" fillId="4" borderId="1" xfId="1" applyNumberFormat="1" applyFont="1" applyFill="1" applyBorder="1" applyAlignment="1">
      <alignment horizontal="center" vertical="center"/>
    </xf>
    <xf numFmtId="1" fontId="74" fillId="0" borderId="1" xfId="0" applyNumberFormat="1" applyFont="1" applyBorder="1" applyAlignment="1">
      <alignment horizontal="center" vertical="center"/>
    </xf>
    <xf numFmtId="44" fontId="74" fillId="0" borderId="1" xfId="0" applyNumberFormat="1" applyFont="1" applyBorder="1" applyAlignment="1">
      <alignment horizontal="center" vertical="center"/>
    </xf>
    <xf numFmtId="4" fontId="74" fillId="0" borderId="1" xfId="0" applyNumberFormat="1" applyFont="1" applyBorder="1" applyAlignment="1">
      <alignment horizontal="right" vertical="center" wrapText="1"/>
    </xf>
    <xf numFmtId="0" fontId="74" fillId="0" borderId="1" xfId="0" applyFont="1" applyBorder="1" applyAlignment="1">
      <alignment horizontal="center" vertical="center" wrapText="1"/>
    </xf>
    <xf numFmtId="164" fontId="74" fillId="2" borderId="1" xfId="0" applyNumberFormat="1" applyFont="1" applyFill="1" applyBorder="1" applyAlignment="1">
      <alignment vertical="center"/>
    </xf>
    <xf numFmtId="171" fontId="74" fillId="0" borderId="1" xfId="0" applyNumberFormat="1" applyFont="1" applyBorder="1" applyAlignment="1">
      <alignment horizontal="center" vertical="center"/>
    </xf>
    <xf numFmtId="0" fontId="74" fillId="0" borderId="1" xfId="0" applyFont="1" applyBorder="1" applyAlignment="1">
      <alignment horizontal="center" vertical="center"/>
    </xf>
    <xf numFmtId="0" fontId="24" fillId="2" borderId="1" xfId="1" applyFont="1" applyFill="1" applyBorder="1"/>
    <xf numFmtId="0" fontId="6" fillId="2" borderId="1" xfId="1" applyFont="1" applyFill="1" applyBorder="1" applyAlignment="1">
      <alignment horizontal="left" vertical="center" wrapText="1"/>
    </xf>
    <xf numFmtId="0" fontId="73" fillId="2" borderId="1" xfId="1" applyFont="1" applyFill="1" applyBorder="1" applyAlignment="1">
      <alignment horizontal="center" vertical="center" wrapText="1"/>
    </xf>
    <xf numFmtId="0" fontId="6" fillId="0" borderId="1" xfId="1" applyFont="1" applyBorder="1" applyAlignment="1">
      <alignment horizontal="center" vertical="center"/>
    </xf>
    <xf numFmtId="0" fontId="6" fillId="0" borderId="1" xfId="1" applyFont="1" applyBorder="1" applyAlignment="1">
      <alignment vertical="center" wrapText="1"/>
    </xf>
    <xf numFmtId="0" fontId="3" fillId="0" borderId="1" xfId="1" applyFont="1" applyBorder="1" applyAlignment="1">
      <alignment horizontal="center" vertical="center"/>
    </xf>
    <xf numFmtId="44" fontId="3" fillId="0" borderId="1" xfId="1" applyNumberFormat="1" applyFont="1" applyBorder="1" applyAlignment="1">
      <alignment horizontal="center" vertical="center"/>
    </xf>
    <xf numFmtId="2" fontId="6" fillId="0" borderId="1" xfId="1" applyNumberFormat="1" applyFont="1" applyBorder="1" applyAlignment="1">
      <alignment horizontal="center" vertical="center"/>
    </xf>
    <xf numFmtId="0" fontId="24" fillId="0" borderId="1" xfId="1" applyFont="1" applyBorder="1" applyAlignment="1">
      <alignment horizontal="center" vertical="center"/>
    </xf>
    <xf numFmtId="0" fontId="24" fillId="5" borderId="1" xfId="1" applyFont="1" applyFill="1" applyBorder="1" applyAlignment="1">
      <alignment horizontal="center" vertical="center"/>
    </xf>
    <xf numFmtId="0" fontId="73" fillId="2" borderId="1" xfId="0" applyFont="1" applyFill="1" applyBorder="1" applyAlignment="1">
      <alignment horizontal="left" vertical="center" wrapText="1"/>
    </xf>
    <xf numFmtId="44" fontId="74" fillId="0" borderId="1" xfId="0" applyNumberFormat="1" applyFont="1" applyBorder="1" applyAlignment="1">
      <alignment vertical="center"/>
    </xf>
    <xf numFmtId="0" fontId="73" fillId="2" borderId="1" xfId="1" applyFont="1" applyFill="1" applyBorder="1" applyAlignment="1">
      <alignment horizontal="left" vertical="center" wrapText="1"/>
    </xf>
    <xf numFmtId="0" fontId="24" fillId="2" borderId="1" xfId="1" applyFont="1" applyFill="1" applyBorder="1" applyAlignment="1">
      <alignment horizontal="center" vertical="center"/>
    </xf>
    <xf numFmtId="165" fontId="21" fillId="0" borderId="1" xfId="1" applyNumberFormat="1" applyFont="1" applyBorder="1" applyAlignment="1">
      <alignment horizontal="center" vertical="center"/>
    </xf>
    <xf numFmtId="173" fontId="75" fillId="2" borderId="1" xfId="12" applyFont="1" applyFill="1" applyBorder="1" applyAlignment="1">
      <alignment horizontal="center" vertical="center" wrapText="1"/>
    </xf>
    <xf numFmtId="0" fontId="2" fillId="0" borderId="0" xfId="0" applyFont="1" applyBorder="1" applyAlignment="1">
      <alignment horizontal="center"/>
    </xf>
    <xf numFmtId="0" fontId="76" fillId="5" borderId="1" xfId="7" applyFont="1" applyFill="1" applyBorder="1" applyAlignment="1">
      <alignment horizontal="center" vertical="center" wrapText="1"/>
    </xf>
    <xf numFmtId="0" fontId="60" fillId="2" borderId="1" xfId="2" applyFont="1" applyFill="1" applyBorder="1" applyAlignment="1">
      <alignment horizontal="center" vertical="center"/>
    </xf>
    <xf numFmtId="171" fontId="63" fillId="2" borderId="1" xfId="2" applyNumberFormat="1" applyFont="1" applyFill="1" applyBorder="1" applyAlignment="1">
      <alignment vertical="center"/>
    </xf>
    <xf numFmtId="167" fontId="77" fillId="2" borderId="1" xfId="2" applyNumberFormat="1" applyFont="1" applyFill="1" applyBorder="1" applyAlignment="1">
      <alignment vertical="center"/>
    </xf>
    <xf numFmtId="0" fontId="3" fillId="2" borderId="1" xfId="1" applyFont="1" applyFill="1" applyBorder="1" applyAlignment="1">
      <alignment horizontal="center"/>
    </xf>
    <xf numFmtId="0" fontId="43" fillId="0" borderId="0" xfId="2" applyFont="1" applyAlignment="1">
      <alignment horizontal="center"/>
    </xf>
    <xf numFmtId="0" fontId="12" fillId="0" borderId="0" xfId="2" applyAlignment="1">
      <alignment horizontal="center"/>
    </xf>
    <xf numFmtId="0" fontId="46" fillId="0" borderId="0" xfId="2" applyFont="1" applyAlignment="1">
      <alignment horizontal="center"/>
    </xf>
    <xf numFmtId="2" fontId="21" fillId="2" borderId="1" xfId="1" applyNumberFormat="1" applyFont="1" applyFill="1" applyBorder="1" applyAlignment="1">
      <alignment horizontal="center" vertical="center" wrapText="1"/>
    </xf>
    <xf numFmtId="0" fontId="21" fillId="0" borderId="0" xfId="5" applyFont="1" applyAlignment="1">
      <alignment horizontal="center" vertical="center"/>
    </xf>
    <xf numFmtId="0" fontId="16" fillId="0" borderId="0" xfId="5" applyFont="1" applyBorder="1" applyAlignment="1">
      <alignment horizontal="center" vertical="center"/>
    </xf>
    <xf numFmtId="2" fontId="4" fillId="3" borderId="0" xfId="5" applyNumberFormat="1" applyFont="1" applyFill="1" applyAlignment="1">
      <alignment horizontal="center" vertical="center"/>
    </xf>
    <xf numFmtId="0" fontId="42" fillId="0" borderId="0" xfId="5" applyFont="1" applyAlignment="1">
      <alignment horizontal="center"/>
    </xf>
    <xf numFmtId="0" fontId="4" fillId="0" borderId="0" xfId="5" applyFont="1" applyBorder="1" applyAlignment="1">
      <alignment horizontal="center" vertical="center"/>
    </xf>
    <xf numFmtId="0" fontId="27" fillId="0" borderId="0" xfId="5" applyFont="1"/>
    <xf numFmtId="0" fontId="5" fillId="3" borderId="0" xfId="5" applyFont="1" applyFill="1" applyAlignment="1">
      <alignment horizontal="center" vertical="center" wrapText="1"/>
    </xf>
    <xf numFmtId="0" fontId="4" fillId="0" borderId="0" xfId="5" applyFont="1" applyAlignment="1">
      <alignment horizontal="center" vertical="center"/>
    </xf>
    <xf numFmtId="0" fontId="23" fillId="0" borderId="0" xfId="5"/>
    <xf numFmtId="165" fontId="21" fillId="5" borderId="36" xfId="1" applyNumberFormat="1" applyFont="1" applyFill="1" applyBorder="1" applyAlignment="1">
      <alignment horizontal="center" vertical="center" wrapText="1"/>
    </xf>
    <xf numFmtId="165" fontId="21" fillId="5" borderId="37" xfId="1" applyNumberFormat="1" applyFont="1" applyFill="1" applyBorder="1" applyAlignment="1">
      <alignment horizontal="center" vertical="center" wrapText="1"/>
    </xf>
    <xf numFmtId="0" fontId="39" fillId="0" borderId="0" xfId="1" applyFont="1" applyAlignment="1">
      <alignment horizontal="center" vertical="center"/>
    </xf>
    <xf numFmtId="166" fontId="21" fillId="5" borderId="36" xfId="1" applyNumberFormat="1" applyFont="1" applyFill="1" applyBorder="1" applyAlignment="1">
      <alignment horizontal="center" vertical="center" wrapText="1"/>
    </xf>
    <xf numFmtId="0" fontId="22" fillId="5" borderId="37" xfId="1" applyFont="1" applyFill="1" applyBorder="1"/>
    <xf numFmtId="49" fontId="21" fillId="5" borderId="36" xfId="1" applyNumberFormat="1" applyFont="1" applyFill="1" applyBorder="1" applyAlignment="1">
      <alignment horizontal="center" vertical="center"/>
    </xf>
    <xf numFmtId="0" fontId="22" fillId="5" borderId="37" xfId="1" applyFont="1" applyFill="1" applyBorder="1" applyAlignment="1">
      <alignment horizontal="center"/>
    </xf>
    <xf numFmtId="0" fontId="21" fillId="5" borderId="34" xfId="1" applyFont="1" applyFill="1" applyBorder="1" applyAlignment="1">
      <alignment horizontal="center" vertical="center" wrapText="1"/>
    </xf>
    <xf numFmtId="0" fontId="22" fillId="5" borderId="35" xfId="1" applyFont="1" applyFill="1" applyBorder="1"/>
    <xf numFmtId="0" fontId="21" fillId="5" borderId="36" xfId="1" applyFont="1" applyFill="1" applyBorder="1" applyAlignment="1">
      <alignment horizontal="center" vertical="center"/>
    </xf>
    <xf numFmtId="0" fontId="6" fillId="0" borderId="0" xfId="1" applyFont="1" applyAlignment="1">
      <alignment horizontal="center" wrapText="1"/>
    </xf>
    <xf numFmtId="0" fontId="11" fillId="0" borderId="0" xfId="0" applyFont="1" applyAlignment="1">
      <alignment horizontal="center"/>
    </xf>
    <xf numFmtId="0" fontId="24" fillId="5" borderId="1" xfId="1" applyFont="1" applyFill="1" applyBorder="1" applyAlignment="1">
      <alignment horizontal="left" vertical="center"/>
    </xf>
    <xf numFmtId="0" fontId="6" fillId="0" borderId="1" xfId="1" applyFont="1" applyBorder="1" applyAlignment="1">
      <alignment horizontal="center"/>
    </xf>
    <xf numFmtId="0" fontId="3" fillId="0" borderId="8" xfId="1" applyFont="1" applyBorder="1" applyAlignment="1">
      <alignment horizontal="center"/>
    </xf>
    <xf numFmtId="0" fontId="3" fillId="0" borderId="11" xfId="1" applyFont="1" applyBorder="1" applyAlignment="1">
      <alignment horizontal="center"/>
    </xf>
    <xf numFmtId="0" fontId="3" fillId="0" borderId="7" xfId="1" applyFont="1" applyBorder="1" applyAlignment="1">
      <alignment horizontal="center"/>
    </xf>
    <xf numFmtId="166" fontId="21" fillId="5" borderId="37" xfId="1" applyNumberFormat="1" applyFont="1" applyFill="1" applyBorder="1" applyAlignment="1">
      <alignment horizontal="center" vertical="center" wrapText="1"/>
    </xf>
    <xf numFmtId="0" fontId="21" fillId="5" borderId="24" xfId="1" applyFont="1" applyFill="1" applyBorder="1" applyAlignment="1">
      <alignment horizontal="center" vertical="center"/>
    </xf>
    <xf numFmtId="0" fontId="22" fillId="5" borderId="33" xfId="1" applyFont="1" applyFill="1" applyBorder="1"/>
    <xf numFmtId="166" fontId="21" fillId="5" borderId="36" xfId="1" applyNumberFormat="1" applyFont="1" applyFill="1" applyBorder="1" applyAlignment="1">
      <alignment horizontal="center" vertical="center"/>
    </xf>
    <xf numFmtId="0" fontId="3" fillId="0" borderId="1" xfId="1" applyFont="1" applyBorder="1" applyAlignment="1">
      <alignment horizontal="center"/>
    </xf>
    <xf numFmtId="0" fontId="25" fillId="0" borderId="0" xfId="1" applyFont="1" applyAlignment="1">
      <alignment horizontal="center" vertical="center"/>
    </xf>
    <xf numFmtId="0" fontId="7" fillId="5" borderId="38" xfId="1" applyFont="1" applyFill="1" applyBorder="1" applyAlignment="1">
      <alignment horizontal="center" vertical="center"/>
    </xf>
    <xf numFmtId="0" fontId="7" fillId="5" borderId="43" xfId="1" applyFont="1" applyFill="1" applyBorder="1" applyAlignment="1">
      <alignment horizontal="center" vertical="center"/>
    </xf>
    <xf numFmtId="0" fontId="22" fillId="5" borderId="37" xfId="1" applyFont="1" applyFill="1" applyBorder="1" applyAlignment="1">
      <alignment horizontal="center" vertical="center"/>
    </xf>
    <xf numFmtId="0" fontId="21" fillId="10" borderId="1" xfId="1" applyFont="1" applyFill="1" applyBorder="1" applyAlignment="1">
      <alignment horizontal="left" vertical="center"/>
    </xf>
    <xf numFmtId="0" fontId="21" fillId="2" borderId="1" xfId="1" applyFont="1" applyFill="1" applyBorder="1" applyAlignment="1">
      <alignment horizontal="center" vertical="center"/>
    </xf>
    <xf numFmtId="0" fontId="3" fillId="2" borderId="1" xfId="1" applyFont="1" applyFill="1" applyBorder="1" applyAlignment="1">
      <alignment horizontal="center"/>
    </xf>
    <xf numFmtId="0" fontId="21" fillId="10" borderId="5" xfId="1" applyFont="1" applyFill="1" applyBorder="1" applyAlignment="1">
      <alignment horizontal="left" vertical="center"/>
    </xf>
    <xf numFmtId="0" fontId="3" fillId="0" borderId="0" xfId="1" applyAlignment="1">
      <alignment horizontal="center"/>
    </xf>
    <xf numFmtId="17" fontId="16" fillId="5" borderId="39" xfId="1" applyNumberFormat="1" applyFont="1" applyFill="1" applyBorder="1" applyAlignment="1">
      <alignment horizontal="center" vertical="center"/>
    </xf>
    <xf numFmtId="17" fontId="16" fillId="5" borderId="40" xfId="1" applyNumberFormat="1" applyFont="1" applyFill="1" applyBorder="1" applyAlignment="1">
      <alignment horizontal="center" vertical="center"/>
    </xf>
    <xf numFmtId="17" fontId="16" fillId="5" borderId="44" xfId="1" applyNumberFormat="1" applyFont="1" applyFill="1" applyBorder="1" applyAlignment="1">
      <alignment horizontal="center" vertical="center"/>
    </xf>
    <xf numFmtId="17" fontId="16" fillId="5" borderId="45" xfId="1" applyNumberFormat="1" applyFont="1" applyFill="1" applyBorder="1" applyAlignment="1">
      <alignment horizontal="center" vertical="center"/>
    </xf>
    <xf numFmtId="49" fontId="7" fillId="6" borderId="42" xfId="1" applyNumberFormat="1" applyFont="1" applyFill="1" applyBorder="1" applyAlignment="1">
      <alignment horizontal="center" vertical="center"/>
    </xf>
    <xf numFmtId="49" fontId="7" fillId="6" borderId="47" xfId="1" applyNumberFormat="1" applyFont="1" applyFill="1" applyBorder="1" applyAlignment="1">
      <alignment horizontal="center" vertical="center"/>
    </xf>
    <xf numFmtId="0" fontId="78" fillId="0" borderId="0" xfId="2" applyFont="1" applyAlignment="1">
      <alignment horizontal="center"/>
    </xf>
    <xf numFmtId="0" fontId="60" fillId="12" borderId="1" xfId="2" applyFont="1" applyFill="1" applyBorder="1" applyAlignment="1">
      <alignment horizontal="center" vertical="center"/>
    </xf>
    <xf numFmtId="167" fontId="60" fillId="2" borderId="1" xfId="2" applyNumberFormat="1" applyFont="1" applyFill="1" applyBorder="1" applyAlignment="1">
      <alignment horizontal="center" vertical="center"/>
    </xf>
    <xf numFmtId="0" fontId="60" fillId="12" borderId="8" xfId="2" applyFont="1" applyFill="1" applyBorder="1" applyAlignment="1">
      <alignment horizontal="center" vertical="center"/>
    </xf>
    <xf numFmtId="0" fontId="60" fillId="12" borderId="2" xfId="2" applyFont="1" applyFill="1" applyBorder="1" applyAlignment="1">
      <alignment horizontal="center" vertical="center" wrapText="1"/>
    </xf>
    <xf numFmtId="0" fontId="60" fillId="12" borderId="0" xfId="2" applyFont="1" applyFill="1" applyBorder="1" applyAlignment="1">
      <alignment horizontal="center" vertical="center" wrapText="1"/>
    </xf>
    <xf numFmtId="0" fontId="60" fillId="2" borderId="1" xfId="2" applyFont="1" applyFill="1" applyBorder="1" applyAlignment="1">
      <alignment horizontal="center" vertical="center"/>
    </xf>
    <xf numFmtId="0" fontId="60" fillId="12" borderId="6" xfId="2" applyFont="1" applyFill="1" applyBorder="1" applyAlignment="1">
      <alignment horizontal="center" vertical="center"/>
    </xf>
    <xf numFmtId="0" fontId="60" fillId="12" borderId="50" xfId="2" applyFont="1" applyFill="1" applyBorder="1" applyAlignment="1">
      <alignment horizontal="center" vertical="center"/>
    </xf>
    <xf numFmtId="167" fontId="60" fillId="2" borderId="8" xfId="2" applyNumberFormat="1" applyFont="1" applyFill="1" applyBorder="1" applyAlignment="1">
      <alignment horizontal="center" vertical="center"/>
    </xf>
    <xf numFmtId="167" fontId="60" fillId="2" borderId="7" xfId="2" applyNumberFormat="1" applyFont="1" applyFill="1" applyBorder="1" applyAlignment="1">
      <alignment horizontal="center" vertical="center"/>
    </xf>
    <xf numFmtId="0" fontId="12" fillId="0" borderId="0" xfId="2" applyAlignment="1">
      <alignment horizontal="center"/>
    </xf>
    <xf numFmtId="0" fontId="4" fillId="0" borderId="0" xfId="2" applyFont="1" applyAlignment="1">
      <alignment horizontal="center"/>
    </xf>
    <xf numFmtId="0" fontId="16" fillId="3" borderId="0" xfId="5" applyFont="1" applyFill="1" applyAlignment="1">
      <alignment vertical="center"/>
    </xf>
    <xf numFmtId="0" fontId="27" fillId="0" borderId="0" xfId="5" applyFont="1"/>
    <xf numFmtId="0" fontId="16" fillId="3" borderId="0" xfId="5" applyFont="1" applyFill="1" applyAlignment="1">
      <alignment horizontal="right" vertical="center"/>
    </xf>
    <xf numFmtId="10" fontId="16" fillId="3" borderId="0" xfId="5" applyNumberFormat="1" applyFont="1" applyFill="1" applyAlignment="1">
      <alignment horizontal="center" vertical="center"/>
    </xf>
    <xf numFmtId="0" fontId="3" fillId="0" borderId="0" xfId="5" applyFont="1" applyAlignment="1">
      <alignment horizontal="center"/>
    </xf>
    <xf numFmtId="0" fontId="23" fillId="0" borderId="0" xfId="5" applyAlignment="1">
      <alignment horizontal="center"/>
    </xf>
    <xf numFmtId="0" fontId="16" fillId="3" borderId="0" xfId="5" applyFont="1" applyFill="1" applyAlignment="1">
      <alignment horizontal="left"/>
    </xf>
    <xf numFmtId="0" fontId="16" fillId="3" borderId="0" xfId="5" applyFont="1" applyFill="1" applyAlignment="1">
      <alignment horizontal="center"/>
    </xf>
    <xf numFmtId="49" fontId="16" fillId="3" borderId="0" xfId="5" applyNumberFormat="1" applyFont="1" applyFill="1" applyAlignment="1">
      <alignment horizontal="left" vertical="center"/>
    </xf>
    <xf numFmtId="0" fontId="29" fillId="3" borderId="0" xfId="5" applyFont="1" applyFill="1" applyAlignment="1">
      <alignment horizontal="center" vertical="center"/>
    </xf>
    <xf numFmtId="49" fontId="16" fillId="3" borderId="0" xfId="5" applyNumberFormat="1" applyFont="1" applyFill="1" applyAlignment="1">
      <alignment horizontal="center" vertical="center"/>
    </xf>
    <xf numFmtId="2" fontId="4" fillId="3" borderId="0" xfId="5" applyNumberFormat="1" applyFont="1" applyFill="1" applyAlignment="1">
      <alignment horizontal="center" vertical="center"/>
    </xf>
    <xf numFmtId="0" fontId="42" fillId="0" borderId="0" xfId="5" applyFont="1" applyAlignment="1">
      <alignment horizontal="center"/>
    </xf>
    <xf numFmtId="0" fontId="4" fillId="0" borderId="0" xfId="5" applyFont="1" applyBorder="1" applyAlignment="1">
      <alignment horizontal="center" vertical="center" wrapText="1"/>
    </xf>
    <xf numFmtId="0" fontId="4" fillId="0" borderId="0" xfId="5" applyFont="1" applyBorder="1" applyAlignment="1">
      <alignment horizontal="center" vertical="center"/>
    </xf>
    <xf numFmtId="0" fontId="16" fillId="0" borderId="30" xfId="5" applyFont="1" applyBorder="1" applyAlignment="1">
      <alignment horizontal="center" vertical="center" wrapText="1"/>
    </xf>
    <xf numFmtId="0" fontId="27" fillId="0" borderId="31" xfId="5" applyFont="1" applyBorder="1"/>
    <xf numFmtId="0" fontId="16" fillId="0" borderId="0" xfId="5" applyFont="1" applyBorder="1" applyAlignment="1">
      <alignment horizontal="center" vertical="center" wrapText="1"/>
    </xf>
    <xf numFmtId="0" fontId="27" fillId="0" borderId="0" xfId="5" applyFont="1" applyBorder="1"/>
    <xf numFmtId="0" fontId="42" fillId="0" borderId="0" xfId="5" applyFont="1" applyAlignment="1">
      <alignment horizontal="center" vertical="center"/>
    </xf>
    <xf numFmtId="0" fontId="3" fillId="0" borderId="0" xfId="5" applyFont="1" applyAlignment="1">
      <alignment horizontal="center" vertical="center"/>
    </xf>
    <xf numFmtId="0" fontId="16" fillId="3" borderId="0" xfId="5" applyFont="1" applyFill="1" applyAlignment="1">
      <alignment horizontal="left" vertical="center"/>
    </xf>
    <xf numFmtId="0" fontId="5" fillId="3" borderId="0" xfId="5" applyFont="1" applyFill="1" applyAlignment="1">
      <alignment horizontal="center" vertical="center" wrapText="1"/>
    </xf>
    <xf numFmtId="0" fontId="4" fillId="0" borderId="0" xfId="5" applyFont="1" applyAlignment="1">
      <alignment horizontal="center" vertical="center"/>
    </xf>
    <xf numFmtId="0" fontId="23" fillId="0" borderId="0" xfId="5"/>
    <xf numFmtId="0" fontId="21" fillId="0" borderId="0" xfId="5" applyFont="1" applyBorder="1" applyAlignment="1">
      <alignment horizontal="center" vertical="center"/>
    </xf>
    <xf numFmtId="0" fontId="21" fillId="0" borderId="0" xfId="5" applyFont="1" applyBorder="1" applyAlignment="1">
      <alignment horizontal="center" vertical="center" wrapText="1"/>
    </xf>
    <xf numFmtId="0" fontId="21" fillId="0" borderId="0" xfId="5" applyFont="1" applyAlignment="1">
      <alignment horizontal="center" vertical="center"/>
    </xf>
    <xf numFmtId="0" fontId="24" fillId="0" borderId="0" xfId="5" applyFont="1" applyAlignment="1">
      <alignment horizontal="center" vertical="center" wrapText="1"/>
    </xf>
    <xf numFmtId="0" fontId="16" fillId="0" borderId="0" xfId="5" applyFont="1" applyBorder="1" applyAlignment="1">
      <alignment horizontal="center" vertical="center"/>
    </xf>
    <xf numFmtId="0" fontId="24" fillId="0" borderId="0" xfId="5" applyFont="1" applyAlignment="1">
      <alignment horizontal="center"/>
    </xf>
    <xf numFmtId="1" fontId="2" fillId="2" borderId="8" xfId="0" applyNumberFormat="1" applyFont="1" applyFill="1" applyBorder="1" applyAlignment="1">
      <alignment horizontal="left" vertical="top" wrapText="1"/>
    </xf>
    <xf numFmtId="0" fontId="2" fillId="2" borderId="11" xfId="0" applyFont="1" applyFill="1" applyBorder="1" applyAlignment="1">
      <alignment horizontal="left" vertical="top" wrapText="1"/>
    </xf>
    <xf numFmtId="0" fontId="2" fillId="2" borderId="7" xfId="0" applyFont="1" applyFill="1" applyBorder="1" applyAlignment="1">
      <alignment horizontal="left" vertical="top" wrapText="1"/>
    </xf>
    <xf numFmtId="0" fontId="2" fillId="0" borderId="0" xfId="0" applyFont="1" applyBorder="1" applyAlignment="1">
      <alignment horizontal="center"/>
    </xf>
    <xf numFmtId="1" fontId="2" fillId="2" borderId="1" xfId="0" applyNumberFormat="1" applyFont="1" applyFill="1" applyBorder="1" applyAlignment="1">
      <alignment horizontal="left" vertical="top" wrapText="1"/>
    </xf>
    <xf numFmtId="0" fontId="2" fillId="2" borderId="1" xfId="0" applyFont="1" applyFill="1" applyBorder="1" applyAlignment="1">
      <alignment horizontal="left" vertical="top" wrapText="1"/>
    </xf>
    <xf numFmtId="0" fontId="2" fillId="0" borderId="1" xfId="0" applyFont="1" applyFill="1" applyBorder="1" applyAlignment="1">
      <alignment horizontal="left" wrapText="1"/>
    </xf>
    <xf numFmtId="0" fontId="2" fillId="0" borderId="1" xfId="0" applyFont="1" applyFill="1" applyBorder="1" applyAlignment="1">
      <alignment horizontal="left" vertical="center" wrapText="1"/>
    </xf>
    <xf numFmtId="1" fontId="2" fillId="0" borderId="8" xfId="0" applyNumberFormat="1" applyFont="1" applyFill="1" applyBorder="1" applyAlignment="1">
      <alignment horizontal="left"/>
    </xf>
    <xf numFmtId="1" fontId="2" fillId="0" borderId="11" xfId="0" applyNumberFormat="1" applyFont="1" applyFill="1" applyBorder="1" applyAlignment="1">
      <alignment horizontal="left"/>
    </xf>
    <xf numFmtId="1" fontId="2" fillId="0" borderId="7" xfId="0" applyNumberFormat="1" applyFont="1" applyFill="1" applyBorder="1" applyAlignment="1">
      <alignment horizontal="left"/>
    </xf>
    <xf numFmtId="0" fontId="2" fillId="0" borderId="1" xfId="0" applyFont="1" applyFill="1" applyBorder="1" applyAlignment="1">
      <alignment horizontal="left"/>
    </xf>
    <xf numFmtId="0" fontId="79" fillId="0" borderId="0" xfId="0" applyFont="1" applyAlignment="1">
      <alignment horizontal="center" vertical="center"/>
    </xf>
    <xf numFmtId="0" fontId="2" fillId="2" borderId="0" xfId="0" applyFont="1" applyFill="1" applyBorder="1" applyAlignment="1">
      <alignment horizontal="center"/>
    </xf>
    <xf numFmtId="0" fontId="21" fillId="0" borderId="0" xfId="0" applyFont="1" applyAlignment="1">
      <alignment horizontal="center"/>
    </xf>
    <xf numFmtId="0" fontId="0" fillId="0" borderId="0" xfId="0" applyAlignment="1">
      <alignment horizontal="center"/>
    </xf>
    <xf numFmtId="0" fontId="2" fillId="2" borderId="1" xfId="0" applyFont="1" applyFill="1" applyBorder="1" applyAlignment="1">
      <alignment horizontal="left" vertical="center" wrapText="1"/>
    </xf>
    <xf numFmtId="0" fontId="2" fillId="2" borderId="1" xfId="0" applyFont="1" applyFill="1" applyBorder="1" applyAlignment="1">
      <alignment horizontal="left"/>
    </xf>
    <xf numFmtId="1" fontId="2" fillId="2" borderId="5" xfId="0" applyNumberFormat="1" applyFont="1" applyFill="1" applyBorder="1" applyAlignment="1">
      <alignment horizontal="left" vertical="top" wrapText="1"/>
    </xf>
    <xf numFmtId="1" fontId="2" fillId="2" borderId="1" xfId="0" applyNumberFormat="1" applyFont="1" applyFill="1" applyBorder="1" applyAlignment="1">
      <alignment horizontal="left"/>
    </xf>
    <xf numFmtId="1" fontId="2" fillId="2" borderId="1" xfId="0" applyNumberFormat="1" applyFont="1" applyFill="1" applyBorder="1" applyAlignment="1">
      <alignment horizontal="left" vertical="center" wrapText="1"/>
    </xf>
    <xf numFmtId="0" fontId="0" fillId="0" borderId="49" xfId="0" applyBorder="1" applyAlignment="1">
      <alignment horizontal="center"/>
    </xf>
    <xf numFmtId="0" fontId="58" fillId="0" borderId="0" xfId="0" applyFont="1" applyAlignment="1">
      <alignment horizontal="center"/>
    </xf>
    <xf numFmtId="0" fontId="56" fillId="0" borderId="0" xfId="0" applyFont="1" applyAlignment="1">
      <alignment horizontal="center"/>
    </xf>
    <xf numFmtId="0" fontId="2" fillId="0" borderId="8"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 xfId="0" applyFont="1" applyFill="1" applyBorder="1" applyAlignment="1">
      <alignment horizontal="left" vertical="center"/>
    </xf>
    <xf numFmtId="0" fontId="54" fillId="0" borderId="8" xfId="7" applyFont="1" applyBorder="1" applyAlignment="1">
      <alignment horizontal="center"/>
    </xf>
    <xf numFmtId="0" fontId="54" fillId="0" borderId="11" xfId="7" applyFont="1" applyBorder="1" applyAlignment="1">
      <alignment horizontal="center"/>
    </xf>
    <xf numFmtId="0" fontId="54" fillId="0" borderId="7" xfId="7" applyFont="1" applyBorder="1" applyAlignment="1">
      <alignment horizontal="center"/>
    </xf>
    <xf numFmtId="0" fontId="54" fillId="0" borderId="1" xfId="7" applyFont="1" applyBorder="1" applyAlignment="1">
      <alignment horizontal="center"/>
    </xf>
    <xf numFmtId="0" fontId="54" fillId="0" borderId="8" xfId="7" applyFont="1" applyBorder="1" applyAlignment="1">
      <alignment horizontal="center" vertical="center"/>
    </xf>
    <xf numFmtId="0" fontId="54" fillId="0" borderId="7" xfId="7" applyFont="1" applyBorder="1" applyAlignment="1">
      <alignment horizontal="center" vertical="center"/>
    </xf>
    <xf numFmtId="0" fontId="20" fillId="0" borderId="0" xfId="0" applyFont="1" applyAlignment="1">
      <alignment horizontal="center"/>
    </xf>
    <xf numFmtId="0" fontId="2" fillId="13" borderId="52" xfId="0" applyFont="1" applyFill="1" applyBorder="1" applyAlignment="1">
      <alignment horizontal="center" vertical="center"/>
    </xf>
    <xf numFmtId="0" fontId="2" fillId="13" borderId="53" xfId="0" applyFont="1" applyFill="1" applyBorder="1" applyAlignment="1">
      <alignment horizontal="center" vertical="center"/>
    </xf>
    <xf numFmtId="0" fontId="2" fillId="13" borderId="54" xfId="0" applyFont="1" applyFill="1" applyBorder="1" applyAlignment="1">
      <alignment horizontal="center" vertical="center"/>
    </xf>
    <xf numFmtId="0" fontId="0" fillId="0" borderId="0" xfId="0" applyAlignment="1">
      <alignment horizontal="center" wrapText="1"/>
    </xf>
    <xf numFmtId="0" fontId="0" fillId="0" borderId="55" xfId="0" applyBorder="1" applyAlignment="1">
      <alignment horizontal="left" vertical="center" wrapText="1"/>
    </xf>
    <xf numFmtId="0" fontId="0" fillId="0" borderId="10" xfId="0" applyBorder="1" applyAlignment="1">
      <alignment horizontal="left" vertical="center" wrapText="1"/>
    </xf>
    <xf numFmtId="0" fontId="0" fillId="0" borderId="56" xfId="0" applyBorder="1" applyAlignment="1">
      <alignment horizontal="left" vertical="center" wrapText="1"/>
    </xf>
    <xf numFmtId="0" fontId="2" fillId="13" borderId="52" xfId="0" applyFont="1" applyFill="1" applyBorder="1" applyAlignment="1">
      <alignment horizontal="center"/>
    </xf>
    <xf numFmtId="0" fontId="2" fillId="13" borderId="53" xfId="0" applyFont="1" applyFill="1" applyBorder="1" applyAlignment="1">
      <alignment horizontal="center"/>
    </xf>
    <xf numFmtId="0" fontId="2" fillId="13" borderId="54" xfId="0" applyFont="1" applyFill="1" applyBorder="1" applyAlignment="1">
      <alignment horizontal="center"/>
    </xf>
    <xf numFmtId="0" fontId="40" fillId="0" borderId="0" xfId="0" applyFont="1" applyAlignment="1">
      <alignment horizontal="center"/>
    </xf>
    <xf numFmtId="0" fontId="2" fillId="0" borderId="0" xfId="0" applyFont="1" applyAlignment="1">
      <alignment horizontal="center"/>
    </xf>
    <xf numFmtId="0" fontId="0" fillId="2" borderId="1" xfId="0" applyFill="1" applyBorder="1" applyAlignment="1">
      <alignment horizontal="center" vertical="center"/>
    </xf>
    <xf numFmtId="0" fontId="0" fillId="0" borderId="1" xfId="0" applyBorder="1" applyAlignment="1">
      <alignment horizontal="left" vertical="top" wrapText="1"/>
    </xf>
    <xf numFmtId="171" fontId="0" fillId="0" borderId="1" xfId="0" applyNumberFormat="1" applyBorder="1" applyAlignment="1">
      <alignment horizontal="center" vertical="center"/>
    </xf>
    <xf numFmtId="0" fontId="0" fillId="0" borderId="8" xfId="0" applyBorder="1" applyAlignment="1">
      <alignment horizontal="left" vertical="center" wrapText="1"/>
    </xf>
    <xf numFmtId="0" fontId="0" fillId="0" borderId="11" xfId="0" applyBorder="1" applyAlignment="1">
      <alignment horizontal="left" vertical="center" wrapText="1"/>
    </xf>
    <xf numFmtId="0" fontId="0" fillId="0" borderId="7" xfId="0" applyBorder="1" applyAlignment="1">
      <alignment horizontal="left" vertical="center" wrapText="1"/>
    </xf>
    <xf numFmtId="171" fontId="0" fillId="0" borderId="3" xfId="0" applyNumberFormat="1" applyBorder="1" applyAlignment="1">
      <alignment horizontal="center" vertical="center"/>
    </xf>
    <xf numFmtId="171" fontId="0" fillId="0" borderId="51" xfId="0" applyNumberFormat="1" applyBorder="1" applyAlignment="1">
      <alignment horizontal="center" vertical="center"/>
    </xf>
    <xf numFmtId="171" fontId="0" fillId="0" borderId="5" xfId="0" applyNumberFormat="1" applyBorder="1" applyAlignment="1">
      <alignment horizontal="center" vertical="center"/>
    </xf>
    <xf numFmtId="0" fontId="0" fillId="7" borderId="1" xfId="0" applyFill="1" applyBorder="1" applyAlignment="1">
      <alignment horizontal="center"/>
    </xf>
    <xf numFmtId="0" fontId="38" fillId="0" borderId="0" xfId="0" applyFont="1" applyAlignment="1">
      <alignment horizontal="center"/>
    </xf>
    <xf numFmtId="0" fontId="0" fillId="0" borderId="1" xfId="0" applyBorder="1" applyAlignment="1">
      <alignment vertical="top" wrapText="1"/>
    </xf>
    <xf numFmtId="0" fontId="70" fillId="5" borderId="8" xfId="9" applyFont="1" applyFill="1" applyBorder="1" applyAlignment="1">
      <alignment horizontal="center" vertical="center" wrapText="1"/>
    </xf>
    <xf numFmtId="0" fontId="70" fillId="5" borderId="11" xfId="9" applyFont="1" applyFill="1" applyBorder="1" applyAlignment="1">
      <alignment horizontal="center" vertical="center" wrapText="1"/>
    </xf>
    <xf numFmtId="0" fontId="70" fillId="5" borderId="7" xfId="9" applyFont="1" applyFill="1" applyBorder="1" applyAlignment="1">
      <alignment horizontal="center" vertical="center" wrapText="1"/>
    </xf>
    <xf numFmtId="0" fontId="70" fillId="2" borderId="59" xfId="9" applyFont="1" applyFill="1" applyBorder="1" applyAlignment="1">
      <alignment horizontal="right" vertical="center" wrapText="1" indent="1"/>
    </xf>
    <xf numFmtId="0" fontId="70" fillId="2" borderId="58" xfId="9" applyFont="1" applyFill="1" applyBorder="1" applyAlignment="1">
      <alignment horizontal="right" vertical="center" wrapText="1" indent="1"/>
    </xf>
    <xf numFmtId="0" fontId="70" fillId="2" borderId="45" xfId="9" applyFont="1" applyFill="1" applyBorder="1" applyAlignment="1">
      <alignment horizontal="right" vertical="center" wrapText="1" indent="1"/>
    </xf>
    <xf numFmtId="0" fontId="72" fillId="0" borderId="0" xfId="9" applyFont="1" applyAlignment="1">
      <alignment horizontal="center"/>
    </xf>
    <xf numFmtId="172" fontId="22" fillId="0" borderId="0" xfId="10" applyFont="1" applyAlignment="1">
      <alignment horizontal="center"/>
    </xf>
    <xf numFmtId="0" fontId="63" fillId="0" borderId="0" xfId="9" applyFont="1" applyAlignment="1">
      <alignment horizontal="center"/>
    </xf>
    <xf numFmtId="49" fontId="70" fillId="5" borderId="3" xfId="9" applyNumberFormat="1" applyFont="1" applyFill="1" applyBorder="1" applyAlignment="1">
      <alignment horizontal="center" vertical="top"/>
    </xf>
    <xf numFmtId="49" fontId="70" fillId="5" borderId="1" xfId="9" applyNumberFormat="1" applyFont="1" applyFill="1" applyBorder="1" applyAlignment="1">
      <alignment horizontal="center" vertical="top"/>
    </xf>
    <xf numFmtId="0" fontId="59" fillId="5" borderId="1" xfId="9" applyFont="1" applyFill="1" applyBorder="1" applyAlignment="1">
      <alignment horizontal="center" vertical="top"/>
    </xf>
    <xf numFmtId="0" fontId="70" fillId="5" borderId="55" xfId="9" applyFont="1" applyFill="1" applyBorder="1" applyAlignment="1">
      <alignment horizontal="center" vertical="center" wrapText="1"/>
    </xf>
    <xf numFmtId="0" fontId="70" fillId="5" borderId="10" xfId="9" applyFont="1" applyFill="1" applyBorder="1" applyAlignment="1">
      <alignment horizontal="center" vertical="center" wrapText="1"/>
    </xf>
    <xf numFmtId="0" fontId="70" fillId="5" borderId="56" xfId="9" applyFont="1" applyFill="1" applyBorder="1" applyAlignment="1">
      <alignment horizontal="center" vertical="center" wrapText="1"/>
    </xf>
    <xf numFmtId="0" fontId="35" fillId="3" borderId="0" xfId="11" applyFont="1" applyFill="1" applyAlignment="1">
      <alignment horizontal="center" vertical="center" wrapText="1"/>
    </xf>
    <xf numFmtId="0" fontId="59" fillId="0" borderId="0" xfId="11" applyFont="1"/>
  </cellXfs>
  <cellStyles count="13">
    <cellStyle name="Moeda" xfId="3" builtinId="4"/>
    <cellStyle name="Moeda 2" xfId="12" xr:uid="{00000000-0005-0000-0000-000001000000}"/>
    <cellStyle name="Neutro" xfId="6" builtinId="28"/>
    <cellStyle name="Normal" xfId="0" builtinId="0"/>
    <cellStyle name="Normal 2" xfId="1" xr:uid="{00000000-0005-0000-0000-000004000000}"/>
    <cellStyle name="Normal 2 2" xfId="5" xr:uid="{00000000-0005-0000-0000-000005000000}"/>
    <cellStyle name="Normal 2 3" xfId="7" xr:uid="{00000000-0005-0000-0000-000006000000}"/>
    <cellStyle name="Normal 2 4" xfId="11" xr:uid="{00000000-0005-0000-0000-000007000000}"/>
    <cellStyle name="Normal 3" xfId="2" xr:uid="{00000000-0005-0000-0000-000008000000}"/>
    <cellStyle name="Normal 3 2" xfId="9" xr:uid="{00000000-0005-0000-0000-000009000000}"/>
    <cellStyle name="Normal 4" xfId="8" xr:uid="{00000000-0005-0000-0000-00000A000000}"/>
    <cellStyle name="Porcentagem" xfId="4" builtinId="5"/>
    <cellStyle name="Vírgula 2" xfId="10" xr:uid="{00000000-0005-0000-0000-00000C000000}"/>
  </cellStyles>
  <dxfs count="8">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
      <font>
        <b val="0"/>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2.jpe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318136</xdr:colOff>
      <xdr:row>0</xdr:row>
      <xdr:rowOff>177006</xdr:rowOff>
    </xdr:from>
    <xdr:ext cx="1653539" cy="1543844"/>
    <xdr:pic>
      <xdr:nvPicPr>
        <xdr:cNvPr id="2" name="image2.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318136" y="177006"/>
          <a:ext cx="1653539" cy="1543844"/>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twoCellAnchor>
    <xdr:from>
      <xdr:col>0</xdr:col>
      <xdr:colOff>579366</xdr:colOff>
      <xdr:row>1</xdr:row>
      <xdr:rowOff>150324</xdr:rowOff>
    </xdr:from>
    <xdr:to>
      <xdr:col>2</xdr:col>
      <xdr:colOff>1374321</xdr:colOff>
      <xdr:row>6</xdr:row>
      <xdr:rowOff>273596</xdr:rowOff>
    </xdr:to>
    <xdr:pic>
      <xdr:nvPicPr>
        <xdr:cNvPr id="2" name="Imagem 1" descr="120px-Brasao-aperibe">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79366" y="449681"/>
          <a:ext cx="2033205" cy="1933022"/>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104775</xdr:colOff>
      <xdr:row>0</xdr:row>
      <xdr:rowOff>152400</xdr:rowOff>
    </xdr:from>
    <xdr:ext cx="933450" cy="952499"/>
    <xdr:pic>
      <xdr:nvPicPr>
        <xdr:cNvPr id="2" name="image1.png">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1" cstate="print"/>
        <a:stretch>
          <a:fillRect/>
        </a:stretch>
      </xdr:blipFill>
      <xdr:spPr>
        <a:xfrm>
          <a:off x="104775" y="152400"/>
          <a:ext cx="933450" cy="952499"/>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0</xdr:col>
      <xdr:colOff>104775</xdr:colOff>
      <xdr:row>0</xdr:row>
      <xdr:rowOff>152400</xdr:rowOff>
    </xdr:from>
    <xdr:ext cx="933450" cy="952499"/>
    <xdr:pic>
      <xdr:nvPicPr>
        <xdr:cNvPr id="4" name="image1.png">
          <a:extLst>
            <a:ext uri="{FF2B5EF4-FFF2-40B4-BE49-F238E27FC236}">
              <a16:creationId xmlns:a16="http://schemas.microsoft.com/office/drawing/2014/main" id="{F3086E59-CB32-409C-B508-A545464A2B34}"/>
            </a:ext>
          </a:extLst>
        </xdr:cNvPr>
        <xdr:cNvPicPr preferRelativeResize="0"/>
      </xdr:nvPicPr>
      <xdr:blipFill>
        <a:blip xmlns:r="http://schemas.openxmlformats.org/officeDocument/2006/relationships" r:embed="rId1" cstate="print"/>
        <a:stretch>
          <a:fillRect/>
        </a:stretch>
      </xdr:blipFill>
      <xdr:spPr>
        <a:xfrm>
          <a:off x="104775" y="152400"/>
          <a:ext cx="933450" cy="952499"/>
        </a:xfrm>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424814</xdr:colOff>
      <xdr:row>0</xdr:row>
      <xdr:rowOff>85725</xdr:rowOff>
    </xdr:from>
    <xdr:ext cx="1289686" cy="1200150"/>
    <xdr:pic>
      <xdr:nvPicPr>
        <xdr:cNvPr id="5" name="image2.png">
          <a:extLst>
            <a:ext uri="{FF2B5EF4-FFF2-40B4-BE49-F238E27FC236}">
              <a16:creationId xmlns:a16="http://schemas.microsoft.com/office/drawing/2014/main" id="{00000000-0008-0000-0200-000005000000}"/>
            </a:ext>
          </a:extLst>
        </xdr:cNvPr>
        <xdr:cNvPicPr preferRelativeResize="0"/>
      </xdr:nvPicPr>
      <xdr:blipFill>
        <a:blip xmlns:r="http://schemas.openxmlformats.org/officeDocument/2006/relationships" r:embed="rId1" cstate="print"/>
        <a:stretch>
          <a:fillRect/>
        </a:stretch>
      </xdr:blipFill>
      <xdr:spPr>
        <a:xfrm>
          <a:off x="424814" y="85725"/>
          <a:ext cx="1289686" cy="1200150"/>
        </a:xfrm>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0</xdr:col>
      <xdr:colOff>171450</xdr:colOff>
      <xdr:row>1</xdr:row>
      <xdr:rowOff>142876</xdr:rowOff>
    </xdr:from>
    <xdr:ext cx="1181100" cy="1066800"/>
    <xdr:pic>
      <xdr:nvPicPr>
        <xdr:cNvPr id="2" name="image1.png">
          <a:extLst>
            <a:ext uri="{FF2B5EF4-FFF2-40B4-BE49-F238E27FC236}">
              <a16:creationId xmlns:a16="http://schemas.microsoft.com/office/drawing/2014/main" id="{00000000-0008-0000-0600-000002000000}"/>
            </a:ext>
          </a:extLst>
        </xdr:cNvPr>
        <xdr:cNvPicPr preferRelativeResize="0"/>
      </xdr:nvPicPr>
      <xdr:blipFill>
        <a:blip xmlns:r="http://schemas.openxmlformats.org/officeDocument/2006/relationships" r:embed="rId1" cstate="print"/>
        <a:stretch>
          <a:fillRect/>
        </a:stretch>
      </xdr:blipFill>
      <xdr:spPr>
        <a:xfrm>
          <a:off x="171450" y="333376"/>
          <a:ext cx="1181100" cy="1066800"/>
        </a:xfrm>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dr:twoCellAnchor>
    <xdr:from>
      <xdr:col>0</xdr:col>
      <xdr:colOff>123825</xdr:colOff>
      <xdr:row>0</xdr:row>
      <xdr:rowOff>57150</xdr:rowOff>
    </xdr:from>
    <xdr:to>
      <xdr:col>2</xdr:col>
      <xdr:colOff>99272</xdr:colOff>
      <xdr:row>6</xdr:row>
      <xdr:rowOff>39084</xdr:rowOff>
    </xdr:to>
    <xdr:pic>
      <xdr:nvPicPr>
        <xdr:cNvPr id="2" name="Imagem 1" descr="120px-Brasao-aperib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23825" y="57150"/>
          <a:ext cx="1280372" cy="1105884"/>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oneCellAnchor>
    <xdr:from>
      <xdr:col>0</xdr:col>
      <xdr:colOff>344804</xdr:colOff>
      <xdr:row>0</xdr:row>
      <xdr:rowOff>97155</xdr:rowOff>
    </xdr:from>
    <xdr:ext cx="1417913" cy="1188720"/>
    <xdr:pic>
      <xdr:nvPicPr>
        <xdr:cNvPr id="2" name="Imagem 1">
          <a:extLst>
            <a:ext uri="{FF2B5EF4-FFF2-40B4-BE49-F238E27FC236}">
              <a16:creationId xmlns:a16="http://schemas.microsoft.com/office/drawing/2014/main" id="{FFA66D80-EE29-499D-B40C-9B9EFCA036BB}"/>
            </a:ext>
          </a:extLst>
        </xdr:cNvPr>
        <xdr:cNvPicPr>
          <a:picLocks noChangeAspect="1"/>
        </xdr:cNvPicPr>
      </xdr:nvPicPr>
      <xdr:blipFill>
        <a:blip xmlns:r="http://schemas.openxmlformats.org/officeDocument/2006/relationships" r:embed="rId1"/>
        <a:stretch>
          <a:fillRect/>
        </a:stretch>
      </xdr:blipFill>
      <xdr:spPr>
        <a:xfrm>
          <a:off x="344804" y="97155"/>
          <a:ext cx="1417913" cy="1188720"/>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931"/>
  <sheetViews>
    <sheetView view="pageBreakPreview" topLeftCell="A31" zoomScale="60" zoomScaleNormal="80" workbookViewId="0">
      <selection activeCell="C31" sqref="C31"/>
    </sheetView>
  </sheetViews>
  <sheetFormatPr defaultColWidth="14.42578125" defaultRowHeight="15" customHeight="1"/>
  <cols>
    <col min="1" max="1" width="8.5703125" style="1" customWidth="1"/>
    <col min="2" max="2" width="21.140625" style="2" customWidth="1"/>
    <col min="3" max="3" width="62.28515625" style="1" customWidth="1"/>
    <col min="4" max="4" width="8.42578125" style="2" customWidth="1"/>
    <col min="5" max="5" width="19" style="97" customWidth="1"/>
    <col min="6" max="6" width="9.28515625" style="2" customWidth="1"/>
    <col min="7" max="7" width="22.42578125" style="1" customWidth="1"/>
    <col min="8" max="8" width="16.42578125" style="1" customWidth="1"/>
    <col min="9" max="9" width="20.85546875" style="2" customWidth="1"/>
    <col min="10" max="13" width="8.7109375" style="1" customWidth="1"/>
    <col min="14" max="16384" width="14.42578125" style="1"/>
  </cols>
  <sheetData>
    <row r="1" spans="1:16" s="129" customFormat="1" ht="15" customHeight="1">
      <c r="B1" s="2"/>
      <c r="D1" s="2"/>
      <c r="E1" s="97"/>
      <c r="F1" s="2"/>
      <c r="I1" s="2"/>
    </row>
    <row r="2" spans="1:16" s="129" customFormat="1" ht="15" customHeight="1">
      <c r="B2" s="172"/>
      <c r="D2" s="172"/>
      <c r="E2" s="97"/>
      <c r="F2" s="172"/>
      <c r="I2" s="172"/>
    </row>
    <row r="3" spans="1:16" ht="20.25" customHeight="1">
      <c r="A3" s="382" t="s">
        <v>10</v>
      </c>
      <c r="B3" s="382"/>
      <c r="C3" s="382"/>
      <c r="D3" s="382"/>
      <c r="E3" s="382"/>
      <c r="F3" s="382"/>
      <c r="G3" s="382"/>
      <c r="H3" s="382"/>
      <c r="I3" s="382"/>
    </row>
    <row r="4" spans="1:16" ht="18" customHeight="1">
      <c r="A4" s="382" t="s">
        <v>9</v>
      </c>
      <c r="B4" s="382"/>
      <c r="C4" s="382"/>
      <c r="D4" s="382"/>
      <c r="E4" s="382"/>
      <c r="F4" s="382"/>
      <c r="G4" s="382"/>
      <c r="H4" s="382"/>
      <c r="I4" s="382"/>
    </row>
    <row r="5" spans="1:16" ht="18" customHeight="1">
      <c r="A5" s="382" t="s">
        <v>20</v>
      </c>
      <c r="B5" s="382"/>
      <c r="C5" s="382"/>
      <c r="D5" s="382"/>
      <c r="E5" s="382"/>
      <c r="F5" s="382"/>
      <c r="G5" s="382"/>
      <c r="H5" s="382"/>
      <c r="I5" s="382"/>
    </row>
    <row r="6" spans="1:16" s="129" customFormat="1" ht="18" customHeight="1">
      <c r="A6" s="171"/>
      <c r="B6" s="171"/>
      <c r="C6" s="171"/>
      <c r="D6" s="171"/>
      <c r="E6" s="171"/>
      <c r="F6" s="171"/>
      <c r="G6" s="171"/>
      <c r="H6" s="171"/>
      <c r="I6" s="171"/>
    </row>
    <row r="7" spans="1:16" ht="16.5" customHeight="1" thickBot="1">
      <c r="A7" s="5"/>
      <c r="B7" s="5"/>
      <c r="C7" s="6"/>
      <c r="D7" s="6"/>
      <c r="E7" s="6"/>
      <c r="F7" s="6"/>
      <c r="G7" s="6"/>
      <c r="H7" s="6"/>
      <c r="I7" s="6"/>
    </row>
    <row r="8" spans="1:16" ht="16.5" customHeight="1">
      <c r="A8" s="5"/>
      <c r="B8" s="5"/>
      <c r="D8" s="383" t="s">
        <v>17</v>
      </c>
      <c r="E8" s="391">
        <v>44652</v>
      </c>
      <c r="F8" s="392"/>
      <c r="G8" s="98" t="s">
        <v>57</v>
      </c>
      <c r="H8" s="99" t="s">
        <v>22</v>
      </c>
      <c r="I8" s="395" t="s">
        <v>23</v>
      </c>
      <c r="K8" s="390"/>
      <c r="L8" s="390"/>
      <c r="M8" s="390"/>
      <c r="N8" s="390"/>
      <c r="O8" s="390"/>
      <c r="P8" s="390"/>
    </row>
    <row r="9" spans="1:16" ht="17.45" customHeight="1" thickBot="1">
      <c r="A9" s="29"/>
      <c r="D9" s="384"/>
      <c r="E9" s="393"/>
      <c r="F9" s="394"/>
      <c r="G9" s="100" t="s">
        <v>58</v>
      </c>
      <c r="H9" s="101">
        <v>0.1696</v>
      </c>
      <c r="I9" s="396"/>
      <c r="K9" s="390"/>
      <c r="L9" s="390"/>
      <c r="M9" s="390"/>
      <c r="N9" s="390"/>
      <c r="O9" s="390"/>
      <c r="P9" s="390"/>
    </row>
    <row r="10" spans="1:16" s="17" customFormat="1" ht="17.45" customHeight="1">
      <c r="A10" s="186"/>
      <c r="B10" s="187"/>
      <c r="D10" s="188"/>
      <c r="E10" s="189"/>
      <c r="F10" s="189"/>
      <c r="G10" s="188"/>
      <c r="H10" s="190"/>
      <c r="I10" s="191"/>
      <c r="K10" s="187"/>
      <c r="L10" s="187"/>
      <c r="M10" s="187"/>
      <c r="N10" s="187"/>
      <c r="O10" s="187"/>
      <c r="P10" s="187"/>
    </row>
    <row r="11" spans="1:16" s="17" customFormat="1" ht="17.25" customHeight="1">
      <c r="A11" s="186"/>
      <c r="B11" s="187"/>
      <c r="C11" s="4"/>
      <c r="D11" s="188"/>
      <c r="E11" s="189"/>
      <c r="F11" s="189"/>
      <c r="G11" s="188"/>
      <c r="H11" s="190"/>
      <c r="I11" s="191"/>
      <c r="K11" s="187"/>
      <c r="L11" s="187"/>
      <c r="M11" s="187"/>
      <c r="N11" s="187"/>
      <c r="O11" s="187"/>
      <c r="P11" s="187"/>
    </row>
    <row r="12" spans="1:16" s="27" customFormat="1" ht="12.75" customHeight="1">
      <c r="A12" s="28"/>
      <c r="B12" s="2"/>
      <c r="C12" s="362"/>
      <c r="D12" s="362"/>
      <c r="E12" s="362"/>
      <c r="F12" s="362"/>
      <c r="G12" s="362"/>
      <c r="I12" s="2"/>
      <c r="K12" s="390"/>
      <c r="L12" s="390"/>
      <c r="M12" s="390"/>
      <c r="N12" s="390"/>
      <c r="O12" s="390"/>
      <c r="P12" s="390"/>
    </row>
    <row r="13" spans="1:16" s="27" customFormat="1" ht="19.149999999999999" customHeight="1">
      <c r="A13" s="362" t="s">
        <v>236</v>
      </c>
      <c r="B13" s="362"/>
      <c r="C13" s="362"/>
      <c r="D13" s="362"/>
      <c r="E13" s="362"/>
      <c r="F13" s="362"/>
      <c r="G13" s="362"/>
      <c r="H13" s="362"/>
      <c r="I13" s="362"/>
      <c r="K13" s="390"/>
      <c r="L13" s="390"/>
      <c r="M13" s="390"/>
      <c r="N13" s="390"/>
      <c r="O13" s="390"/>
      <c r="P13" s="390"/>
    </row>
    <row r="14" spans="1:16" s="27" customFormat="1" ht="12.75" customHeight="1">
      <c r="A14" s="28"/>
      <c r="B14" s="2"/>
      <c r="D14" s="2"/>
      <c r="E14" s="97"/>
      <c r="F14" s="2"/>
      <c r="I14" s="2"/>
    </row>
    <row r="15" spans="1:16" ht="12.75" customHeight="1" thickBot="1">
      <c r="A15" s="3"/>
      <c r="B15" s="31"/>
      <c r="C15" s="3"/>
      <c r="D15" s="31"/>
      <c r="E15" s="95"/>
      <c r="F15" s="34"/>
      <c r="G15" s="3"/>
      <c r="H15" s="3"/>
      <c r="I15" s="127"/>
    </row>
    <row r="16" spans="1:16" ht="12.75" customHeight="1">
      <c r="A16" s="378" t="s">
        <v>60</v>
      </c>
      <c r="B16" s="365" t="s">
        <v>7</v>
      </c>
      <c r="C16" s="367" t="s">
        <v>6</v>
      </c>
      <c r="D16" s="369" t="s">
        <v>1</v>
      </c>
      <c r="E16" s="363" t="s">
        <v>5</v>
      </c>
      <c r="F16" s="363" t="s">
        <v>59</v>
      </c>
      <c r="G16" s="363" t="s">
        <v>4</v>
      </c>
      <c r="H16" s="380" t="s">
        <v>19</v>
      </c>
      <c r="I16" s="360" t="s">
        <v>3</v>
      </c>
      <c r="J16" s="295"/>
    </row>
    <row r="17" spans="1:10" ht="42.75" customHeight="1" thickBot="1">
      <c r="A17" s="379"/>
      <c r="B17" s="366"/>
      <c r="C17" s="368"/>
      <c r="D17" s="366"/>
      <c r="E17" s="385"/>
      <c r="F17" s="377"/>
      <c r="G17" s="364"/>
      <c r="H17" s="364"/>
      <c r="I17" s="361"/>
      <c r="J17" s="295"/>
    </row>
    <row r="18" spans="1:10" ht="21.75" customHeight="1">
      <c r="A18" s="296" t="s">
        <v>26</v>
      </c>
      <c r="B18" s="389" t="s">
        <v>24</v>
      </c>
      <c r="C18" s="389"/>
      <c r="D18" s="389"/>
      <c r="E18" s="389"/>
      <c r="F18" s="389"/>
      <c r="G18" s="389"/>
      <c r="H18" s="389"/>
      <c r="I18" s="389"/>
      <c r="J18" s="295"/>
    </row>
    <row r="19" spans="1:10" s="17" customFormat="1" ht="45">
      <c r="A19" s="297" t="s">
        <v>2</v>
      </c>
      <c r="B19" s="298" t="s">
        <v>32</v>
      </c>
      <c r="C19" s="299" t="s">
        <v>82</v>
      </c>
      <c r="D19" s="300" t="s">
        <v>11</v>
      </c>
      <c r="E19" s="301">
        <v>517.78</v>
      </c>
      <c r="F19" s="302" t="str">
        <f>G8</f>
        <v xml:space="preserve">BDI 1 </v>
      </c>
      <c r="G19" s="301">
        <f>ROUND(E19+(E19*$H$8),2)</f>
        <v>640.44000000000005</v>
      </c>
      <c r="H19" s="300">
        <f>'ANEXO IF- Memorial de Calculo'!B12</f>
        <v>1.5</v>
      </c>
      <c r="I19" s="303">
        <f>ROUND(G19*H19,2)</f>
        <v>960.66</v>
      </c>
      <c r="J19" s="304"/>
    </row>
    <row r="20" spans="1:10" s="17" customFormat="1" ht="35.25" customHeight="1">
      <c r="A20" s="297" t="s">
        <v>34</v>
      </c>
      <c r="B20" s="298">
        <v>1915</v>
      </c>
      <c r="C20" s="299" t="s">
        <v>124</v>
      </c>
      <c r="D20" s="300" t="s">
        <v>21</v>
      </c>
      <c r="E20" s="301">
        <v>103.31</v>
      </c>
      <c r="F20" s="301" t="str">
        <f>G8</f>
        <v xml:space="preserve">BDI 1 </v>
      </c>
      <c r="G20" s="305">
        <f>ROUND(E20+(E20*$H$8),2)</f>
        <v>127.78</v>
      </c>
      <c r="H20" s="300">
        <f>'ANEXO IF- Memorial de Calculo'!B17</f>
        <v>2</v>
      </c>
      <c r="I20" s="303">
        <f>ROUND(G20*H20,2)</f>
        <v>255.56</v>
      </c>
      <c r="J20" s="304"/>
    </row>
    <row r="21" spans="1:10" s="17" customFormat="1" ht="15.75">
      <c r="A21" s="387"/>
      <c r="B21" s="387"/>
      <c r="C21" s="387"/>
      <c r="D21" s="387"/>
      <c r="E21" s="387"/>
      <c r="F21" s="387"/>
      <c r="G21" s="387"/>
      <c r="H21" s="350" t="s">
        <v>18</v>
      </c>
      <c r="I21" s="306">
        <f>ROUND(SUM(I19:I20),2)</f>
        <v>1216.22</v>
      </c>
      <c r="J21" s="304"/>
    </row>
    <row r="22" spans="1:10" s="32" customFormat="1" ht="27" customHeight="1">
      <c r="A22" s="307" t="s">
        <v>25</v>
      </c>
      <c r="B22" s="386" t="s">
        <v>40</v>
      </c>
      <c r="C22" s="386"/>
      <c r="D22" s="386"/>
      <c r="E22" s="386"/>
      <c r="F22" s="386"/>
      <c r="G22" s="386"/>
      <c r="H22" s="386"/>
      <c r="I22" s="386"/>
      <c r="J22" s="295"/>
    </row>
    <row r="23" spans="1:10" s="17" customFormat="1" ht="42" customHeight="1">
      <c r="A23" s="308" t="s">
        <v>30</v>
      </c>
      <c r="B23" s="298" t="s">
        <v>72</v>
      </c>
      <c r="C23" s="299" t="s">
        <v>73</v>
      </c>
      <c r="D23" s="309" t="s">
        <v>11</v>
      </c>
      <c r="E23" s="301">
        <v>16.37</v>
      </c>
      <c r="F23" s="310" t="s">
        <v>57</v>
      </c>
      <c r="G23" s="300">
        <f t="shared" ref="G23:G28" si="0">ROUND(E23+(E23*$H$8),2)</f>
        <v>20.25</v>
      </c>
      <c r="H23" s="311">
        <f>'ANEXO IF- Memorial de Calculo'!B25</f>
        <v>154.5</v>
      </c>
      <c r="I23" s="303">
        <f>ROUND(G23*H23,2)</f>
        <v>3128.63</v>
      </c>
      <c r="J23" s="304"/>
    </row>
    <row r="24" spans="1:10" s="17" customFormat="1" ht="105" customHeight="1">
      <c r="A24" s="308" t="s">
        <v>29</v>
      </c>
      <c r="B24" s="298" t="s">
        <v>86</v>
      </c>
      <c r="C24" s="312" t="s">
        <v>108</v>
      </c>
      <c r="D24" s="309" t="s">
        <v>1</v>
      </c>
      <c r="E24" s="301">
        <v>107.73</v>
      </c>
      <c r="F24" s="300" t="s">
        <v>57</v>
      </c>
      <c r="G24" s="300">
        <f t="shared" si="0"/>
        <v>133.25</v>
      </c>
      <c r="H24" s="311">
        <f>'ANEXO IF- Memorial de Calculo'!B31</f>
        <v>99</v>
      </c>
      <c r="I24" s="303">
        <f t="shared" ref="I24:I47" si="1">ROUND(G24*H24,2)</f>
        <v>13191.75</v>
      </c>
      <c r="J24" s="304"/>
    </row>
    <row r="25" spans="1:10" s="17" customFormat="1" ht="65.25" customHeight="1">
      <c r="A25" s="308" t="s">
        <v>31</v>
      </c>
      <c r="B25" s="298" t="s">
        <v>106</v>
      </c>
      <c r="C25" s="312" t="s">
        <v>109</v>
      </c>
      <c r="D25" s="309" t="s">
        <v>107</v>
      </c>
      <c r="E25" s="301">
        <f>conjunto!G20</f>
        <v>50.22</v>
      </c>
      <c r="F25" s="300" t="s">
        <v>57</v>
      </c>
      <c r="G25" s="300">
        <f t="shared" si="0"/>
        <v>62.12</v>
      </c>
      <c r="H25" s="311">
        <f>'ANEXO IF- Memorial de Calculo'!B36</f>
        <v>188</v>
      </c>
      <c r="I25" s="303">
        <f t="shared" si="1"/>
        <v>11678.56</v>
      </c>
      <c r="J25" s="304"/>
    </row>
    <row r="26" spans="1:10" s="17" customFormat="1" ht="90">
      <c r="A26" s="308" t="s">
        <v>62</v>
      </c>
      <c r="B26" s="298" t="s">
        <v>64</v>
      </c>
      <c r="C26" s="299" t="s">
        <v>65</v>
      </c>
      <c r="D26" s="313" t="s">
        <v>1</v>
      </c>
      <c r="E26" s="301">
        <v>1146.42</v>
      </c>
      <c r="F26" s="301" t="s">
        <v>57</v>
      </c>
      <c r="G26" s="300">
        <f t="shared" si="0"/>
        <v>1418.01</v>
      </c>
      <c r="H26" s="314">
        <f>'ANEXO IF- Memorial de Calculo'!B41</f>
        <v>5</v>
      </c>
      <c r="I26" s="303">
        <f t="shared" si="1"/>
        <v>7090.05</v>
      </c>
      <c r="J26" s="304"/>
    </row>
    <row r="27" spans="1:10" s="17" customFormat="1" ht="120">
      <c r="A27" s="308" t="s">
        <v>83</v>
      </c>
      <c r="B27" s="298" t="s">
        <v>66</v>
      </c>
      <c r="C27" s="299" t="s">
        <v>67</v>
      </c>
      <c r="D27" s="313" t="s">
        <v>1</v>
      </c>
      <c r="E27" s="336">
        <v>1869.89</v>
      </c>
      <c r="F27" s="301" t="s">
        <v>57</v>
      </c>
      <c r="G27" s="300">
        <f t="shared" si="0"/>
        <v>2312.87</v>
      </c>
      <c r="H27" s="314">
        <f>'ANEXO IF- Memorial de Calculo'!B46</f>
        <v>6</v>
      </c>
      <c r="I27" s="303">
        <f t="shared" si="1"/>
        <v>13877.22</v>
      </c>
      <c r="J27" s="304"/>
    </row>
    <row r="28" spans="1:10" s="17" customFormat="1" ht="90">
      <c r="A28" s="308" t="s">
        <v>63</v>
      </c>
      <c r="B28" s="298" t="s">
        <v>230</v>
      </c>
      <c r="C28" s="299" t="s">
        <v>231</v>
      </c>
      <c r="D28" s="313" t="s">
        <v>11</v>
      </c>
      <c r="E28" s="336">
        <v>12</v>
      </c>
      <c r="F28" s="301" t="str">
        <f>F27</f>
        <v xml:space="preserve">BDI 1 </v>
      </c>
      <c r="G28" s="300">
        <f t="shared" si="0"/>
        <v>14.84</v>
      </c>
      <c r="H28" s="314">
        <v>3</v>
      </c>
      <c r="I28" s="303">
        <f t="shared" si="1"/>
        <v>44.52</v>
      </c>
      <c r="J28" s="304"/>
    </row>
    <row r="29" spans="1:10" s="17" customFormat="1" ht="90">
      <c r="A29" s="308" t="s">
        <v>232</v>
      </c>
      <c r="B29" s="298" t="s">
        <v>68</v>
      </c>
      <c r="C29" s="299" t="s">
        <v>69</v>
      </c>
      <c r="D29" s="313" t="s">
        <v>1</v>
      </c>
      <c r="E29" s="301">
        <v>4.32</v>
      </c>
      <c r="F29" s="301" t="s">
        <v>75</v>
      </c>
      <c r="G29" s="305">
        <f>ROUND(E29+(E29*$H$9),2)</f>
        <v>5.05</v>
      </c>
      <c r="H29" s="314">
        <f>'ANEXO IF- Memorial de Calculo'!B51</f>
        <v>14</v>
      </c>
      <c r="I29" s="303">
        <f t="shared" si="1"/>
        <v>70.7</v>
      </c>
      <c r="J29" s="304"/>
    </row>
    <row r="30" spans="1:10" s="17" customFormat="1" ht="69" customHeight="1">
      <c r="A30" s="308" t="s">
        <v>84</v>
      </c>
      <c r="B30" s="298" t="s">
        <v>80</v>
      </c>
      <c r="C30" s="299" t="s">
        <v>134</v>
      </c>
      <c r="D30" s="313" t="s">
        <v>1</v>
      </c>
      <c r="E30" s="315">
        <f>ROUND(AVERAGE(850,700,546),2)</f>
        <v>698.67</v>
      </c>
      <c r="F30" s="301" t="s">
        <v>75</v>
      </c>
      <c r="G30" s="305">
        <f>ROUND(E30+(E30*$H$9),2)</f>
        <v>817.16</v>
      </c>
      <c r="H30" s="314">
        <f>'ANEXO IF- Memorial de Calculo'!B57</f>
        <v>5</v>
      </c>
      <c r="I30" s="303">
        <f>ROUND(G30*H30,2)</f>
        <v>4085.8</v>
      </c>
      <c r="J30" s="304"/>
    </row>
    <row r="31" spans="1:10" s="17" customFormat="1" ht="105">
      <c r="A31" s="308" t="s">
        <v>85</v>
      </c>
      <c r="B31" s="298" t="s">
        <v>81</v>
      </c>
      <c r="C31" s="299" t="s">
        <v>119</v>
      </c>
      <c r="D31" s="313" t="s">
        <v>1</v>
      </c>
      <c r="E31" s="315">
        <f>'cotaçao com preço'!I20</f>
        <v>6833.33</v>
      </c>
      <c r="F31" s="301" t="s">
        <v>75</v>
      </c>
      <c r="G31" s="305">
        <f>ROUND(E31+(E31*$H$9),2)</f>
        <v>7992.26</v>
      </c>
      <c r="H31" s="316">
        <f>'ANEXO IF- Memorial de Calculo'!B62</f>
        <v>2</v>
      </c>
      <c r="I31" s="303">
        <f>ROUND(G31*H31,2)</f>
        <v>15984.52</v>
      </c>
      <c r="J31" s="304"/>
    </row>
    <row r="32" spans="1:10" s="17" customFormat="1" ht="51" customHeight="1">
      <c r="A32" s="308" t="s">
        <v>74</v>
      </c>
      <c r="B32" s="298" t="s">
        <v>151</v>
      </c>
      <c r="C32" s="299" t="s">
        <v>193</v>
      </c>
      <c r="D32" s="313" t="s">
        <v>138</v>
      </c>
      <c r="E32" s="315">
        <v>232.81</v>
      </c>
      <c r="F32" s="301" t="s">
        <v>57</v>
      </c>
      <c r="G32" s="317">
        <f t="shared" ref="G32:G41" si="2">ROUND(E32+(E32*$H$8),2)</f>
        <v>287.95999999999998</v>
      </c>
      <c r="H32" s="314">
        <f>'ANEXO IF- Memorial de Calculo'!B68</f>
        <v>2.2799999999999998</v>
      </c>
      <c r="I32" s="303">
        <f>ROUND(G32*H32,2)</f>
        <v>656.55</v>
      </c>
      <c r="J32" s="304"/>
    </row>
    <row r="33" spans="1:10" s="17" customFormat="1" ht="150">
      <c r="A33" s="308" t="s">
        <v>145</v>
      </c>
      <c r="B33" s="318" t="s">
        <v>149</v>
      </c>
      <c r="C33" s="299" t="s">
        <v>148</v>
      </c>
      <c r="D33" s="313" t="s">
        <v>11</v>
      </c>
      <c r="E33" s="319">
        <v>97.34</v>
      </c>
      <c r="F33" s="301" t="s">
        <v>57</v>
      </c>
      <c r="G33" s="317">
        <f t="shared" si="2"/>
        <v>120.4</v>
      </c>
      <c r="H33" s="314">
        <f>'ANEXO IF- Memorial de Calculo'!B73</f>
        <v>1319.71</v>
      </c>
      <c r="I33" s="303">
        <f>ROUND(G33*H33,2)</f>
        <v>158893.07999999999</v>
      </c>
      <c r="J33" s="304"/>
    </row>
    <row r="34" spans="1:10" s="17" customFormat="1" ht="141" customHeight="1">
      <c r="A34" s="308" t="s">
        <v>146</v>
      </c>
      <c r="B34" s="318" t="s">
        <v>175</v>
      </c>
      <c r="C34" s="299" t="s">
        <v>194</v>
      </c>
      <c r="D34" s="313" t="s">
        <v>1</v>
      </c>
      <c r="E34" s="319">
        <v>713.1</v>
      </c>
      <c r="F34" s="301" t="s">
        <v>140</v>
      </c>
      <c r="G34" s="317">
        <f t="shared" si="2"/>
        <v>882.03</v>
      </c>
      <c r="H34" s="314">
        <f>'ANEXO IF- Memorial de Calculo'!B77</f>
        <v>14</v>
      </c>
      <c r="I34" s="303">
        <f>ROUND(G34*H34,2)</f>
        <v>12348.42</v>
      </c>
      <c r="J34" s="304"/>
    </row>
    <row r="35" spans="1:10" s="17" customFormat="1" ht="56.25" customHeight="1">
      <c r="A35" s="308" t="s">
        <v>163</v>
      </c>
      <c r="B35" s="318" t="s">
        <v>176</v>
      </c>
      <c r="C35" s="299" t="s">
        <v>180</v>
      </c>
      <c r="D35" s="313" t="s">
        <v>1</v>
      </c>
      <c r="E35" s="319">
        <v>43.06</v>
      </c>
      <c r="F35" s="301" t="s">
        <v>140</v>
      </c>
      <c r="G35" s="317">
        <f t="shared" si="2"/>
        <v>53.26</v>
      </c>
      <c r="H35" s="314">
        <f>'ANEXO IF- Memorial de Calculo'!B81</f>
        <v>14</v>
      </c>
      <c r="I35" s="303">
        <f t="shared" ref="I35:I41" si="3">ROUND(G35*H35,2)</f>
        <v>745.64</v>
      </c>
      <c r="J35" s="304"/>
    </row>
    <row r="36" spans="1:10" s="17" customFormat="1" ht="56.25" customHeight="1">
      <c r="A36" s="308" t="s">
        <v>164</v>
      </c>
      <c r="B36" s="318" t="s">
        <v>177</v>
      </c>
      <c r="C36" s="299" t="s">
        <v>195</v>
      </c>
      <c r="D36" s="313" t="s">
        <v>1</v>
      </c>
      <c r="E36" s="319">
        <v>52.02</v>
      </c>
      <c r="F36" s="319" t="s">
        <v>140</v>
      </c>
      <c r="G36" s="317">
        <f t="shared" si="2"/>
        <v>64.34</v>
      </c>
      <c r="H36" s="314">
        <f>'ANEXO IF- Memorial de Calculo'!B85</f>
        <v>14</v>
      </c>
      <c r="I36" s="303">
        <f t="shared" si="3"/>
        <v>900.76</v>
      </c>
      <c r="J36" s="304"/>
    </row>
    <row r="37" spans="1:10" s="17" customFormat="1" ht="57" customHeight="1">
      <c r="A37" s="308" t="s">
        <v>181</v>
      </c>
      <c r="B37" s="318" t="s">
        <v>174</v>
      </c>
      <c r="C37" s="299" t="s">
        <v>185</v>
      </c>
      <c r="D37" s="313" t="s">
        <v>1</v>
      </c>
      <c r="E37" s="320">
        <v>4393</v>
      </c>
      <c r="F37" s="321" t="s">
        <v>140</v>
      </c>
      <c r="G37" s="317">
        <f t="shared" si="2"/>
        <v>5433.7</v>
      </c>
      <c r="H37" s="314">
        <f>'ANEXO IF- Memorial de Calculo'!B88</f>
        <v>1</v>
      </c>
      <c r="I37" s="303">
        <f t="shared" si="3"/>
        <v>5433.7</v>
      </c>
      <c r="J37" s="304"/>
    </row>
    <row r="38" spans="1:10" s="17" customFormat="1" ht="135">
      <c r="A38" s="308" t="s">
        <v>182</v>
      </c>
      <c r="B38" s="318" t="s">
        <v>179</v>
      </c>
      <c r="C38" s="299" t="s">
        <v>186</v>
      </c>
      <c r="D38" s="313" t="s">
        <v>1</v>
      </c>
      <c r="E38" s="320">
        <v>1093.8699999999999</v>
      </c>
      <c r="F38" s="321" t="s">
        <v>140</v>
      </c>
      <c r="G38" s="317">
        <f t="shared" si="2"/>
        <v>1353.01</v>
      </c>
      <c r="H38" s="314">
        <f>'ANEXO IF- Memorial de Calculo'!B92</f>
        <v>14</v>
      </c>
      <c r="I38" s="303">
        <f t="shared" si="3"/>
        <v>18942.14</v>
      </c>
      <c r="J38" s="304"/>
    </row>
    <row r="39" spans="1:10" s="17" customFormat="1" ht="73.5" customHeight="1">
      <c r="A39" s="308" t="s">
        <v>183</v>
      </c>
      <c r="B39" s="298" t="s">
        <v>173</v>
      </c>
      <c r="C39" s="299" t="s">
        <v>188</v>
      </c>
      <c r="D39" s="313" t="s">
        <v>1</v>
      </c>
      <c r="E39" s="319">
        <v>1390</v>
      </c>
      <c r="F39" s="315" t="s">
        <v>57</v>
      </c>
      <c r="G39" s="317">
        <f t="shared" si="2"/>
        <v>1719.29</v>
      </c>
      <c r="H39" s="314">
        <f>'ANEXO IF- Memorial de Calculo'!B96</f>
        <v>14</v>
      </c>
      <c r="I39" s="303">
        <f t="shared" si="3"/>
        <v>24070.06</v>
      </c>
      <c r="J39" s="304"/>
    </row>
    <row r="40" spans="1:10" s="17" customFormat="1" ht="53.25" customHeight="1">
      <c r="A40" s="308" t="s">
        <v>200</v>
      </c>
      <c r="B40" s="298" t="s">
        <v>211</v>
      </c>
      <c r="C40" s="299" t="s">
        <v>212</v>
      </c>
      <c r="D40" s="313" t="s">
        <v>107</v>
      </c>
      <c r="E40" s="340">
        <v>4.34</v>
      </c>
      <c r="F40" s="315" t="s">
        <v>140</v>
      </c>
      <c r="G40" s="317">
        <f t="shared" si="2"/>
        <v>5.37</v>
      </c>
      <c r="H40" s="314">
        <f>'ANEXO IF- Memorial de Calculo'!B100</f>
        <v>84</v>
      </c>
      <c r="I40" s="303">
        <f t="shared" si="3"/>
        <v>451.08</v>
      </c>
      <c r="J40" s="304"/>
    </row>
    <row r="41" spans="1:10" s="17" customFormat="1" ht="50.25" customHeight="1">
      <c r="A41" s="308" t="s">
        <v>210</v>
      </c>
      <c r="B41" s="298" t="s">
        <v>220</v>
      </c>
      <c r="C41" s="299" t="s">
        <v>213</v>
      </c>
      <c r="D41" s="313" t="s">
        <v>107</v>
      </c>
      <c r="E41" s="340">
        <v>5.74</v>
      </c>
      <c r="F41" s="298" t="s">
        <v>139</v>
      </c>
      <c r="G41" s="317">
        <f t="shared" si="2"/>
        <v>7.1</v>
      </c>
      <c r="H41" s="314">
        <f>'ANEXO IF- Memorial de Calculo'!B104</f>
        <v>245</v>
      </c>
      <c r="I41" s="303">
        <f t="shared" si="3"/>
        <v>1739.5</v>
      </c>
      <c r="J41" s="304"/>
    </row>
    <row r="42" spans="1:10" s="17" customFormat="1" ht="33.75" customHeight="1">
      <c r="A42" s="308"/>
      <c r="B42" s="298"/>
      <c r="C42" s="299"/>
      <c r="D42" s="327"/>
      <c r="E42" s="346"/>
      <c r="F42" s="301"/>
      <c r="G42" s="327"/>
      <c r="H42" s="350" t="s">
        <v>18</v>
      </c>
      <c r="I42" s="306">
        <f>ROUND(SUM(I23:I41),2)</f>
        <v>293332.68</v>
      </c>
      <c r="J42" s="304"/>
    </row>
    <row r="43" spans="1:10" s="17" customFormat="1" ht="23.25" customHeight="1">
      <c r="A43" s="307" t="s">
        <v>39</v>
      </c>
      <c r="B43" s="386" t="s">
        <v>110</v>
      </c>
      <c r="C43" s="386"/>
      <c r="D43" s="386"/>
      <c r="E43" s="386"/>
      <c r="F43" s="386"/>
      <c r="G43" s="386"/>
      <c r="H43" s="386"/>
      <c r="I43" s="386"/>
      <c r="J43" s="304"/>
    </row>
    <row r="44" spans="1:10" s="17" customFormat="1" ht="120">
      <c r="A44" s="308" t="s">
        <v>37</v>
      </c>
      <c r="B44" s="298" t="s">
        <v>76</v>
      </c>
      <c r="C44" s="299" t="s">
        <v>196</v>
      </c>
      <c r="D44" s="313" t="s">
        <v>1</v>
      </c>
      <c r="E44" s="322">
        <v>4050</v>
      </c>
      <c r="F44" s="301" t="s">
        <v>75</v>
      </c>
      <c r="G44" s="305">
        <f>ROUND(E44+(E44*$H$9),2)</f>
        <v>4736.88</v>
      </c>
      <c r="H44" s="314">
        <f>'ANEXO IF- Memorial de Calculo'!B110</f>
        <v>1</v>
      </c>
      <c r="I44" s="303">
        <f t="shared" si="1"/>
        <v>4736.88</v>
      </c>
      <c r="J44" s="304"/>
    </row>
    <row r="45" spans="1:10" s="17" customFormat="1" ht="402.75" customHeight="1">
      <c r="A45" s="308" t="s">
        <v>38</v>
      </c>
      <c r="B45" s="298" t="s">
        <v>77</v>
      </c>
      <c r="C45" s="312" t="s">
        <v>89</v>
      </c>
      <c r="D45" s="313" t="s">
        <v>1</v>
      </c>
      <c r="E45" s="323">
        <f>ROUND(AVERAGE(4300,4210,3900),2)</f>
        <v>4136.67</v>
      </c>
      <c r="F45" s="301" t="s">
        <v>75</v>
      </c>
      <c r="G45" s="305">
        <f>ROUND(E45+(E45*$H$9),2)</f>
        <v>4838.25</v>
      </c>
      <c r="H45" s="314">
        <f>'ANEXO IF- Memorial de Calculo'!B115</f>
        <v>1</v>
      </c>
      <c r="I45" s="303">
        <f t="shared" si="1"/>
        <v>4838.25</v>
      </c>
      <c r="J45" s="304"/>
    </row>
    <row r="46" spans="1:10" s="17" customFormat="1" ht="164.25" customHeight="1">
      <c r="A46" s="308" t="s">
        <v>111</v>
      </c>
      <c r="B46" s="298" t="s">
        <v>78</v>
      </c>
      <c r="C46" s="312" t="s">
        <v>90</v>
      </c>
      <c r="D46" s="313" t="s">
        <v>1</v>
      </c>
      <c r="E46" s="323">
        <f>ROUND(AVERAGE(4700,4350,3900),2)</f>
        <v>4316.67</v>
      </c>
      <c r="F46" s="301" t="s">
        <v>75</v>
      </c>
      <c r="G46" s="305">
        <f>ROUND(E46+(E46*$H$9),2)</f>
        <v>5048.78</v>
      </c>
      <c r="H46" s="314">
        <f>'ANEXO IF- Memorial de Calculo'!B119</f>
        <v>1</v>
      </c>
      <c r="I46" s="303">
        <f t="shared" si="1"/>
        <v>5048.78</v>
      </c>
      <c r="J46" s="304"/>
    </row>
    <row r="47" spans="1:10" s="17" customFormat="1" ht="195.75" customHeight="1">
      <c r="A47" s="308" t="s">
        <v>112</v>
      </c>
      <c r="B47" s="298" t="s">
        <v>79</v>
      </c>
      <c r="C47" s="312" t="s">
        <v>197</v>
      </c>
      <c r="D47" s="313" t="s">
        <v>1</v>
      </c>
      <c r="E47" s="324">
        <f>ROUND(AVERAGE(3000,4700,2340),2)</f>
        <v>3346.67</v>
      </c>
      <c r="F47" s="301" t="s">
        <v>75</v>
      </c>
      <c r="G47" s="305">
        <f>ROUND(E46+(E46*$H$9),2)</f>
        <v>5048.78</v>
      </c>
      <c r="H47" s="314">
        <f>'ANEXO IF- Memorial de Calculo'!B124</f>
        <v>1</v>
      </c>
      <c r="I47" s="303">
        <f t="shared" si="1"/>
        <v>5048.78</v>
      </c>
      <c r="J47" s="304"/>
    </row>
    <row r="48" spans="1:10" ht="18.75" customHeight="1">
      <c r="A48" s="388"/>
      <c r="B48" s="388"/>
      <c r="C48" s="388"/>
      <c r="D48" s="388"/>
      <c r="E48" s="388"/>
      <c r="F48" s="388"/>
      <c r="G48" s="388"/>
      <c r="H48" s="325" t="s">
        <v>18</v>
      </c>
      <c r="I48" s="306">
        <f>ROUND(SUM(I44:I47),2)</f>
        <v>19672.689999999999</v>
      </c>
      <c r="J48" s="295"/>
    </row>
    <row r="49" spans="1:16" ht="30.75" customHeight="1">
      <c r="A49" s="307" t="s">
        <v>114</v>
      </c>
      <c r="B49" s="386" t="s">
        <v>113</v>
      </c>
      <c r="C49" s="386"/>
      <c r="D49" s="386"/>
      <c r="E49" s="386"/>
      <c r="F49" s="386"/>
      <c r="G49" s="386"/>
      <c r="H49" s="386"/>
      <c r="I49" s="386"/>
      <c r="J49" s="295"/>
    </row>
    <row r="50" spans="1:16" ht="75">
      <c r="A50" s="308" t="s">
        <v>115</v>
      </c>
      <c r="B50" s="298" t="s">
        <v>70</v>
      </c>
      <c r="C50" s="326" t="s">
        <v>71</v>
      </c>
      <c r="D50" s="327" t="s">
        <v>11</v>
      </c>
      <c r="E50" s="301">
        <v>272.14</v>
      </c>
      <c r="F50" s="301" t="s">
        <v>75</v>
      </c>
      <c r="G50" s="305">
        <f>ROUND(E50+(E50*H9),2)</f>
        <v>318.29000000000002</v>
      </c>
      <c r="H50" s="314">
        <f>'ANEXO IF- Memorial de Calculo'!B130</f>
        <v>3.2</v>
      </c>
      <c r="I50" s="317">
        <f t="shared" ref="I50" si="4">ROUND(G50*H50,2)</f>
        <v>1018.53</v>
      </c>
      <c r="J50" s="295"/>
    </row>
    <row r="51" spans="1:16" ht="75">
      <c r="A51" s="308" t="s">
        <v>116</v>
      </c>
      <c r="B51" s="328" t="s">
        <v>117</v>
      </c>
      <c r="C51" s="329" t="s">
        <v>133</v>
      </c>
      <c r="D51" s="330" t="s">
        <v>118</v>
      </c>
      <c r="E51" s="315">
        <f>'cotaçao com preço'!I21</f>
        <v>7033.33</v>
      </c>
      <c r="F51" s="328" t="str">
        <f>G9</f>
        <v xml:space="preserve">BDI2 </v>
      </c>
      <c r="G51" s="331">
        <f>ROUND(E51+(E51*H9),2)</f>
        <v>8226.18</v>
      </c>
      <c r="H51" s="332">
        <f>'ANEXO IF- Memorial de Calculo'!B134</f>
        <v>1</v>
      </c>
      <c r="I51" s="331">
        <f>ROUND(G51*H51,2)</f>
        <v>8226.18</v>
      </c>
      <c r="J51" s="295"/>
    </row>
    <row r="52" spans="1:16" ht="19.5" customHeight="1">
      <c r="A52" s="381"/>
      <c r="B52" s="381"/>
      <c r="C52" s="381"/>
      <c r="D52" s="381"/>
      <c r="E52" s="381"/>
      <c r="F52" s="381"/>
      <c r="G52" s="381"/>
      <c r="H52" s="333" t="s">
        <v>18</v>
      </c>
      <c r="I52" s="306">
        <f>ROUND(SUM(I50:I51),2)</f>
        <v>9244.7099999999991</v>
      </c>
      <c r="J52" s="295"/>
    </row>
    <row r="53" spans="1:16" s="129" customFormat="1" ht="33.75" customHeight="1">
      <c r="A53" s="334">
        <v>5</v>
      </c>
      <c r="B53" s="372" t="s">
        <v>150</v>
      </c>
      <c r="C53" s="372"/>
      <c r="D53" s="372"/>
      <c r="E53" s="372"/>
      <c r="F53" s="372"/>
      <c r="G53" s="372"/>
      <c r="H53" s="372"/>
      <c r="I53" s="372"/>
      <c r="J53" s="295"/>
    </row>
    <row r="54" spans="1:16" s="129" customFormat="1" ht="105">
      <c r="A54" s="338" t="s">
        <v>135</v>
      </c>
      <c r="B54" s="327" t="s">
        <v>153</v>
      </c>
      <c r="C54" s="335" t="s">
        <v>169</v>
      </c>
      <c r="D54" s="328" t="s">
        <v>11</v>
      </c>
      <c r="E54" s="336">
        <v>13.15</v>
      </c>
      <c r="F54" s="330" t="s">
        <v>140</v>
      </c>
      <c r="G54" s="331">
        <f>ROUND(E54+(E54*$H$8),2)</f>
        <v>16.27</v>
      </c>
      <c r="H54" s="328">
        <f>'ANEXO IF- Memorial de Calculo'!B138</f>
        <v>140</v>
      </c>
      <c r="I54" s="331">
        <f>ROUND(G54*H54,2)</f>
        <v>2277.8000000000002</v>
      </c>
      <c r="J54" s="295"/>
    </row>
    <row r="55" spans="1:16" s="129" customFormat="1" ht="85.5" customHeight="1">
      <c r="A55" s="338" t="s">
        <v>136</v>
      </c>
      <c r="B55" s="327" t="s">
        <v>154</v>
      </c>
      <c r="C55" s="337" t="s">
        <v>198</v>
      </c>
      <c r="D55" s="328" t="s">
        <v>11</v>
      </c>
      <c r="E55" s="336">
        <v>16.989999999999998</v>
      </c>
      <c r="F55" s="330" t="s">
        <v>59</v>
      </c>
      <c r="G55" s="328">
        <f>ROUND(E55+(E55*$H$8),2)</f>
        <v>21.01</v>
      </c>
      <c r="H55" s="328">
        <f>'ANEXO IF- Memorial de Calculo'!I153</f>
        <v>19.920000000000002</v>
      </c>
      <c r="I55" s="331">
        <f>ROUND(G55*H55,2)</f>
        <v>418.52</v>
      </c>
      <c r="J55" s="295"/>
    </row>
    <row r="56" spans="1:16" s="129" customFormat="1" ht="19.5" customHeight="1">
      <c r="A56" s="373"/>
      <c r="B56" s="373"/>
      <c r="C56" s="373"/>
      <c r="D56" s="373"/>
      <c r="E56" s="373"/>
      <c r="F56" s="373"/>
      <c r="G56" s="373"/>
      <c r="H56" s="333" t="s">
        <v>137</v>
      </c>
      <c r="I56" s="306">
        <f>SUM(I54:I55)</f>
        <v>2696.32</v>
      </c>
      <c r="J56" s="295"/>
    </row>
    <row r="57" spans="1:16" ht="23.25" customHeight="1">
      <c r="A57" s="374"/>
      <c r="B57" s="375"/>
      <c r="C57" s="375"/>
      <c r="D57" s="375"/>
      <c r="E57" s="375"/>
      <c r="F57" s="375"/>
      <c r="G57" s="376"/>
      <c r="H57" s="333" t="s">
        <v>0</v>
      </c>
      <c r="I57" s="339">
        <f>SUM(I21,I42,I48,I52,I56)</f>
        <v>326162.62</v>
      </c>
      <c r="J57" s="295"/>
      <c r="P57" s="130"/>
    </row>
    <row r="58" spans="1:16" s="129" customFormat="1" ht="23.25" customHeight="1">
      <c r="B58" s="172"/>
      <c r="D58" s="172"/>
      <c r="E58" s="97"/>
      <c r="F58" s="172"/>
      <c r="H58" s="184"/>
      <c r="I58" s="185"/>
      <c r="P58" s="130"/>
    </row>
    <row r="59" spans="1:16" s="129" customFormat="1" ht="30.75" customHeight="1">
      <c r="B59" s="172"/>
      <c r="D59" s="172"/>
      <c r="E59" s="97"/>
      <c r="F59" s="172"/>
      <c r="H59" s="184"/>
      <c r="I59" s="185"/>
      <c r="P59" s="130"/>
    </row>
    <row r="60" spans="1:16" ht="30" customHeight="1">
      <c r="I60" s="128"/>
      <c r="N60" s="1" t="s">
        <v>235</v>
      </c>
    </row>
    <row r="61" spans="1:16" ht="45" customHeight="1">
      <c r="I61" s="128"/>
    </row>
    <row r="62" spans="1:16" ht="19.5" customHeight="1">
      <c r="F62" s="371" t="s">
        <v>233</v>
      </c>
      <c r="G62" s="371"/>
      <c r="H62" s="371"/>
      <c r="I62" s="371"/>
    </row>
    <row r="63" spans="1:16" s="129" customFormat="1" ht="19.5" customHeight="1">
      <c r="B63" s="172"/>
      <c r="D63" s="172"/>
      <c r="E63" s="97"/>
      <c r="F63" s="173" t="s">
        <v>224</v>
      </c>
      <c r="G63" s="173"/>
      <c r="H63" s="173"/>
      <c r="I63" s="173"/>
    </row>
    <row r="64" spans="1:16" s="129" customFormat="1" ht="19.5" customHeight="1">
      <c r="B64" s="172"/>
      <c r="D64" s="172"/>
      <c r="E64" s="97"/>
      <c r="F64" s="173"/>
      <c r="G64" s="173"/>
      <c r="H64" s="173"/>
      <c r="I64" s="173"/>
    </row>
    <row r="65" spans="1:9" s="129" customFormat="1" ht="19.5" customHeight="1">
      <c r="B65" s="172"/>
      <c r="D65" s="172"/>
      <c r="E65" s="97"/>
      <c r="F65" s="173"/>
      <c r="G65" s="173"/>
      <c r="H65" s="173"/>
      <c r="I65" s="173"/>
    </row>
    <row r="66" spans="1:9" s="129" customFormat="1" ht="19.5" customHeight="1">
      <c r="B66" s="172"/>
      <c r="D66" s="172"/>
      <c r="E66" s="97"/>
      <c r="F66" s="173"/>
      <c r="G66" s="173"/>
      <c r="H66" s="173"/>
      <c r="I66" s="173"/>
    </row>
    <row r="67" spans="1:9" ht="12.75" customHeight="1">
      <c r="I67" s="128"/>
    </row>
    <row r="68" spans="1:9" ht="12.75" customHeight="1">
      <c r="I68" s="128"/>
    </row>
    <row r="69" spans="1:9" ht="18.75" customHeight="1">
      <c r="A69" s="370" t="s">
        <v>131</v>
      </c>
      <c r="B69" s="370"/>
      <c r="C69" s="370"/>
      <c r="D69" s="370"/>
      <c r="E69" s="370"/>
      <c r="F69" s="370"/>
      <c r="G69" s="370"/>
      <c r="H69" s="370"/>
      <c r="I69" s="370"/>
    </row>
    <row r="70" spans="1:9" ht="21" customHeight="1">
      <c r="A70" s="370" t="s">
        <v>126</v>
      </c>
      <c r="B70" s="370"/>
      <c r="C70" s="370"/>
      <c r="D70" s="370"/>
      <c r="E70" s="370"/>
      <c r="F70" s="370"/>
      <c r="G70" s="370"/>
      <c r="H70" s="370"/>
      <c r="I70" s="370"/>
    </row>
    <row r="71" spans="1:9" ht="21" customHeight="1">
      <c r="A71" s="370" t="s">
        <v>127</v>
      </c>
      <c r="B71" s="370"/>
      <c r="C71" s="370"/>
      <c r="D71" s="370"/>
      <c r="E71" s="370"/>
      <c r="F71" s="370"/>
      <c r="G71" s="370"/>
      <c r="H71" s="370"/>
      <c r="I71" s="370"/>
    </row>
    <row r="72" spans="1:9" ht="12.75" customHeight="1">
      <c r="I72" s="128"/>
    </row>
    <row r="73" spans="1:9" ht="12.75" customHeight="1">
      <c r="I73" s="128"/>
    </row>
    <row r="74" spans="1:9" ht="12.75" customHeight="1">
      <c r="I74" s="128"/>
    </row>
    <row r="75" spans="1:9" ht="12.75" customHeight="1">
      <c r="I75" s="128"/>
    </row>
    <row r="76" spans="1:9" ht="12.75" customHeight="1">
      <c r="I76" s="128"/>
    </row>
    <row r="77" spans="1:9" ht="12.75" customHeight="1">
      <c r="I77" s="128"/>
    </row>
    <row r="78" spans="1:9" ht="12.75" customHeight="1">
      <c r="I78" s="128"/>
    </row>
    <row r="79" spans="1:9" ht="12.75" customHeight="1">
      <c r="I79" s="128"/>
    </row>
    <row r="80" spans="1:9" ht="12.75" customHeight="1">
      <c r="I80" s="128"/>
    </row>
    <row r="81" spans="9:9" ht="12.75" customHeight="1">
      <c r="I81" s="128"/>
    </row>
    <row r="82" spans="9:9" ht="12.75" customHeight="1">
      <c r="I82" s="128"/>
    </row>
    <row r="83" spans="9:9" ht="12.75" customHeight="1">
      <c r="I83" s="128"/>
    </row>
    <row r="84" spans="9:9" ht="12.75" customHeight="1">
      <c r="I84" s="128"/>
    </row>
    <row r="85" spans="9:9" ht="12.75" customHeight="1">
      <c r="I85" s="128"/>
    </row>
    <row r="86" spans="9:9" ht="12.75" customHeight="1">
      <c r="I86" s="128"/>
    </row>
    <row r="87" spans="9:9" ht="12.75" customHeight="1">
      <c r="I87" s="128"/>
    </row>
    <row r="88" spans="9:9" ht="12.75" customHeight="1">
      <c r="I88" s="128"/>
    </row>
    <row r="89" spans="9:9" ht="12.75" customHeight="1">
      <c r="I89" s="128"/>
    </row>
    <row r="90" spans="9:9" ht="12.75" customHeight="1">
      <c r="I90" s="128"/>
    </row>
    <row r="91" spans="9:9" ht="12.75" customHeight="1">
      <c r="I91" s="128"/>
    </row>
    <row r="92" spans="9:9" ht="12.75" customHeight="1">
      <c r="I92" s="128"/>
    </row>
    <row r="93" spans="9:9" ht="12.75" customHeight="1">
      <c r="I93" s="128"/>
    </row>
    <row r="94" spans="9:9" ht="12.75" customHeight="1">
      <c r="I94" s="128"/>
    </row>
    <row r="95" spans="9:9" ht="12.75" customHeight="1">
      <c r="I95" s="128"/>
    </row>
    <row r="96" spans="9:9" ht="12.75" customHeight="1">
      <c r="I96" s="128"/>
    </row>
    <row r="97" spans="9:9" ht="12.75" customHeight="1">
      <c r="I97" s="128"/>
    </row>
    <row r="98" spans="9:9" ht="12.75" customHeight="1">
      <c r="I98" s="128"/>
    </row>
    <row r="99" spans="9:9" ht="12.75" customHeight="1">
      <c r="I99" s="128"/>
    </row>
    <row r="100" spans="9:9" ht="12.75" customHeight="1">
      <c r="I100" s="128"/>
    </row>
    <row r="101" spans="9:9" ht="12.75" customHeight="1">
      <c r="I101" s="128"/>
    </row>
    <row r="102" spans="9:9" ht="12.75" customHeight="1">
      <c r="I102" s="128"/>
    </row>
    <row r="103" spans="9:9" ht="12.75" customHeight="1">
      <c r="I103" s="128"/>
    </row>
    <row r="104" spans="9:9" ht="12.75" customHeight="1">
      <c r="I104" s="128"/>
    </row>
    <row r="105" spans="9:9" ht="12.75" customHeight="1">
      <c r="I105" s="128"/>
    </row>
    <row r="106" spans="9:9" ht="12.75" customHeight="1">
      <c r="I106" s="128"/>
    </row>
    <row r="107" spans="9:9" ht="12.75" customHeight="1">
      <c r="I107" s="128"/>
    </row>
    <row r="108" spans="9:9" ht="12.75" customHeight="1">
      <c r="I108" s="128"/>
    </row>
    <row r="109" spans="9:9" ht="12.75" customHeight="1">
      <c r="I109" s="128"/>
    </row>
    <row r="110" spans="9:9" ht="12.75" customHeight="1">
      <c r="I110" s="128"/>
    </row>
    <row r="111" spans="9:9" ht="12.75" customHeight="1">
      <c r="I111" s="128"/>
    </row>
    <row r="112" spans="9:9" ht="12.75" customHeight="1">
      <c r="I112" s="128"/>
    </row>
    <row r="113" spans="9:9" ht="12.75" customHeight="1">
      <c r="I113" s="128"/>
    </row>
    <row r="114" spans="9:9" ht="12.75" customHeight="1">
      <c r="I114" s="128"/>
    </row>
    <row r="115" spans="9:9" ht="12.75" customHeight="1">
      <c r="I115" s="128"/>
    </row>
    <row r="116" spans="9:9" ht="12.75" customHeight="1">
      <c r="I116" s="128"/>
    </row>
    <row r="117" spans="9:9" ht="12.75" customHeight="1">
      <c r="I117" s="128"/>
    </row>
    <row r="118" spans="9:9" ht="12.75" customHeight="1">
      <c r="I118" s="128"/>
    </row>
    <row r="119" spans="9:9" ht="12.75" customHeight="1">
      <c r="I119" s="128"/>
    </row>
    <row r="120" spans="9:9" ht="12.75" customHeight="1">
      <c r="I120" s="128"/>
    </row>
    <row r="121" spans="9:9" ht="12.75" customHeight="1">
      <c r="I121" s="128"/>
    </row>
    <row r="122" spans="9:9" ht="12.75" customHeight="1">
      <c r="I122" s="128"/>
    </row>
    <row r="123" spans="9:9" ht="12.75" customHeight="1">
      <c r="I123" s="128"/>
    </row>
    <row r="124" spans="9:9" ht="12.75" customHeight="1">
      <c r="I124" s="128"/>
    </row>
    <row r="125" spans="9:9" ht="12.75" customHeight="1">
      <c r="I125" s="128"/>
    </row>
    <row r="126" spans="9:9" ht="12.75" customHeight="1">
      <c r="I126" s="128"/>
    </row>
    <row r="127" spans="9:9" ht="12.75" customHeight="1">
      <c r="I127" s="128"/>
    </row>
    <row r="128" spans="9:9" ht="12.75" customHeight="1">
      <c r="I128" s="128"/>
    </row>
    <row r="129" spans="9:9" ht="12.75" customHeight="1">
      <c r="I129" s="128"/>
    </row>
    <row r="130" spans="9:9" ht="12.75" customHeight="1">
      <c r="I130" s="128"/>
    </row>
    <row r="131" spans="9:9" ht="12.75" customHeight="1">
      <c r="I131" s="128"/>
    </row>
    <row r="132" spans="9:9" ht="12.75" customHeight="1">
      <c r="I132" s="128"/>
    </row>
    <row r="133" spans="9:9" ht="12.75" customHeight="1">
      <c r="I133" s="128"/>
    </row>
    <row r="134" spans="9:9" ht="12.75" customHeight="1">
      <c r="I134" s="128"/>
    </row>
    <row r="135" spans="9:9" ht="12.75" customHeight="1">
      <c r="I135" s="128"/>
    </row>
    <row r="136" spans="9:9" ht="12.75" customHeight="1">
      <c r="I136" s="128"/>
    </row>
    <row r="137" spans="9:9" ht="12.75" customHeight="1">
      <c r="I137" s="128"/>
    </row>
    <row r="138" spans="9:9" ht="12.75" customHeight="1">
      <c r="I138" s="128"/>
    </row>
    <row r="139" spans="9:9" ht="12.75" customHeight="1">
      <c r="I139" s="128"/>
    </row>
    <row r="140" spans="9:9" ht="12.75" customHeight="1">
      <c r="I140" s="128"/>
    </row>
    <row r="141" spans="9:9" ht="12.75" customHeight="1">
      <c r="I141" s="128"/>
    </row>
    <row r="142" spans="9:9" ht="12.75" customHeight="1">
      <c r="I142" s="128"/>
    </row>
    <row r="143" spans="9:9" ht="12.75" customHeight="1">
      <c r="I143" s="128"/>
    </row>
    <row r="144" spans="9:9" ht="12.75" customHeight="1">
      <c r="I144" s="128"/>
    </row>
    <row r="145" spans="9:9" ht="12.75" customHeight="1">
      <c r="I145" s="128"/>
    </row>
    <row r="146" spans="9:9" ht="12.75" customHeight="1">
      <c r="I146" s="128"/>
    </row>
    <row r="147" spans="9:9" ht="12.75" customHeight="1">
      <c r="I147" s="128"/>
    </row>
    <row r="148" spans="9:9" ht="12.75" customHeight="1">
      <c r="I148" s="128"/>
    </row>
    <row r="149" spans="9:9" ht="12.75" customHeight="1">
      <c r="I149" s="128"/>
    </row>
    <row r="150" spans="9:9" ht="12.75" customHeight="1">
      <c r="I150" s="128"/>
    </row>
    <row r="151" spans="9:9" ht="12.75" customHeight="1">
      <c r="I151" s="128"/>
    </row>
    <row r="152" spans="9:9" ht="12.75" customHeight="1">
      <c r="I152" s="128"/>
    </row>
    <row r="153" spans="9:9" ht="12.75" customHeight="1">
      <c r="I153" s="128"/>
    </row>
    <row r="154" spans="9:9" ht="12.75" customHeight="1">
      <c r="I154" s="128"/>
    </row>
    <row r="155" spans="9:9" ht="12.75" customHeight="1">
      <c r="I155" s="128"/>
    </row>
    <row r="156" spans="9:9" ht="12.75" customHeight="1">
      <c r="I156" s="128"/>
    </row>
    <row r="157" spans="9:9" ht="12.75" customHeight="1">
      <c r="I157" s="128"/>
    </row>
    <row r="158" spans="9:9" ht="12.75" customHeight="1">
      <c r="I158" s="128"/>
    </row>
    <row r="159" spans="9:9" ht="12.75" customHeight="1">
      <c r="I159" s="128"/>
    </row>
    <row r="160" spans="9:9" ht="12.75" customHeight="1">
      <c r="I160" s="128"/>
    </row>
    <row r="161" spans="9:9" ht="12.75" customHeight="1">
      <c r="I161" s="128"/>
    </row>
    <row r="162" spans="9:9" ht="12.75" customHeight="1">
      <c r="I162" s="128"/>
    </row>
    <row r="163" spans="9:9" ht="12.75" customHeight="1">
      <c r="I163" s="128"/>
    </row>
    <row r="164" spans="9:9" ht="12.75" customHeight="1">
      <c r="I164" s="128"/>
    </row>
    <row r="165" spans="9:9" ht="12.75" customHeight="1">
      <c r="I165" s="128"/>
    </row>
    <row r="166" spans="9:9" ht="12.75" customHeight="1">
      <c r="I166" s="128"/>
    </row>
    <row r="167" spans="9:9" ht="12.75" customHeight="1">
      <c r="I167" s="128"/>
    </row>
    <row r="168" spans="9:9" ht="12.75" customHeight="1">
      <c r="I168" s="128"/>
    </row>
    <row r="169" spans="9:9" ht="12.75" customHeight="1">
      <c r="I169" s="128"/>
    </row>
    <row r="170" spans="9:9" ht="12.75" customHeight="1">
      <c r="I170" s="128"/>
    </row>
    <row r="171" spans="9:9" ht="12.75" customHeight="1">
      <c r="I171" s="128"/>
    </row>
    <row r="172" spans="9:9" ht="12.75" customHeight="1">
      <c r="I172" s="128"/>
    </row>
    <row r="173" spans="9:9" ht="12.75" customHeight="1">
      <c r="I173" s="128"/>
    </row>
    <row r="174" spans="9:9" ht="12.75" customHeight="1">
      <c r="I174" s="128"/>
    </row>
    <row r="175" spans="9:9" ht="12.75" customHeight="1">
      <c r="I175" s="128"/>
    </row>
    <row r="176" spans="9:9" ht="12.75" customHeight="1">
      <c r="I176" s="128"/>
    </row>
    <row r="177" spans="9:9" ht="12.75" customHeight="1">
      <c r="I177" s="128"/>
    </row>
    <row r="178" spans="9:9" ht="12.75" customHeight="1">
      <c r="I178" s="128"/>
    </row>
    <row r="179" spans="9:9" ht="12.75" customHeight="1">
      <c r="I179" s="128"/>
    </row>
    <row r="180" spans="9:9" ht="12.75" customHeight="1">
      <c r="I180" s="128"/>
    </row>
    <row r="181" spans="9:9" ht="12.75" customHeight="1">
      <c r="I181" s="128"/>
    </row>
    <row r="182" spans="9:9" ht="12.75" customHeight="1">
      <c r="I182" s="128"/>
    </row>
    <row r="183" spans="9:9" ht="12.75" customHeight="1">
      <c r="I183" s="128"/>
    </row>
    <row r="184" spans="9:9" ht="12.75" customHeight="1">
      <c r="I184" s="128"/>
    </row>
    <row r="185" spans="9:9" ht="12.75" customHeight="1">
      <c r="I185" s="128"/>
    </row>
    <row r="186" spans="9:9" ht="12.75" customHeight="1">
      <c r="I186" s="128"/>
    </row>
    <row r="187" spans="9:9" ht="12.75" customHeight="1">
      <c r="I187" s="128"/>
    </row>
    <row r="188" spans="9:9" ht="12.75" customHeight="1">
      <c r="I188" s="128"/>
    </row>
    <row r="189" spans="9:9" ht="12.75" customHeight="1">
      <c r="I189" s="128"/>
    </row>
    <row r="190" spans="9:9" ht="12.75" customHeight="1">
      <c r="I190" s="128"/>
    </row>
    <row r="191" spans="9:9" ht="12.75" customHeight="1">
      <c r="I191" s="128"/>
    </row>
    <row r="192" spans="9:9" ht="12.75" customHeight="1">
      <c r="I192" s="128"/>
    </row>
    <row r="193" spans="9:9" ht="12.75" customHeight="1">
      <c r="I193" s="128"/>
    </row>
    <row r="194" spans="9:9" ht="12.75" customHeight="1">
      <c r="I194" s="128"/>
    </row>
    <row r="195" spans="9:9" ht="12.75" customHeight="1">
      <c r="I195" s="128"/>
    </row>
    <row r="196" spans="9:9" ht="12.75" customHeight="1">
      <c r="I196" s="128"/>
    </row>
    <row r="197" spans="9:9" ht="12.75" customHeight="1">
      <c r="I197" s="128"/>
    </row>
    <row r="198" spans="9:9" ht="12.75" customHeight="1">
      <c r="I198" s="128"/>
    </row>
    <row r="199" spans="9:9" ht="12.75" customHeight="1">
      <c r="I199" s="128"/>
    </row>
    <row r="200" spans="9:9" ht="12.75" customHeight="1">
      <c r="I200" s="128"/>
    </row>
    <row r="201" spans="9:9" ht="12.75" customHeight="1">
      <c r="I201" s="128"/>
    </row>
    <row r="202" spans="9:9" ht="12.75" customHeight="1">
      <c r="I202" s="128"/>
    </row>
    <row r="203" spans="9:9" ht="12.75" customHeight="1">
      <c r="I203" s="128"/>
    </row>
    <row r="204" spans="9:9" ht="12.75" customHeight="1">
      <c r="I204" s="128"/>
    </row>
    <row r="205" spans="9:9" ht="12.75" customHeight="1">
      <c r="I205" s="128"/>
    </row>
    <row r="206" spans="9:9" ht="12.75" customHeight="1">
      <c r="I206" s="128"/>
    </row>
    <row r="207" spans="9:9" ht="12.75" customHeight="1">
      <c r="I207" s="128"/>
    </row>
    <row r="208" spans="9:9" ht="12.75" customHeight="1">
      <c r="I208" s="128"/>
    </row>
    <row r="209" spans="9:9" ht="12.75" customHeight="1">
      <c r="I209" s="128"/>
    </row>
    <row r="210" spans="9:9" ht="12.75" customHeight="1">
      <c r="I210" s="128"/>
    </row>
    <row r="211" spans="9:9" ht="12.75" customHeight="1">
      <c r="I211" s="128"/>
    </row>
    <row r="212" spans="9:9" ht="12.75" customHeight="1">
      <c r="I212" s="128"/>
    </row>
    <row r="213" spans="9:9" ht="12.75" customHeight="1">
      <c r="I213" s="128"/>
    </row>
    <row r="214" spans="9:9" ht="12.75" customHeight="1">
      <c r="I214" s="128"/>
    </row>
    <row r="215" spans="9:9" ht="12.75" customHeight="1">
      <c r="I215" s="128"/>
    </row>
    <row r="216" spans="9:9" ht="12.75" customHeight="1">
      <c r="I216" s="128"/>
    </row>
    <row r="217" spans="9:9" ht="12.75" customHeight="1">
      <c r="I217" s="128"/>
    </row>
    <row r="218" spans="9:9" ht="12.75" customHeight="1">
      <c r="I218" s="128"/>
    </row>
    <row r="219" spans="9:9" ht="12.75" customHeight="1">
      <c r="I219" s="128"/>
    </row>
    <row r="220" spans="9:9" ht="12.75" customHeight="1">
      <c r="I220" s="128"/>
    </row>
    <row r="221" spans="9:9" ht="12.75" customHeight="1">
      <c r="I221" s="128"/>
    </row>
    <row r="222" spans="9:9" ht="12.75" customHeight="1">
      <c r="I222" s="128"/>
    </row>
    <row r="223" spans="9:9" ht="12.75" customHeight="1">
      <c r="I223" s="128"/>
    </row>
    <row r="224" spans="9:9" ht="12.75" customHeight="1">
      <c r="I224" s="128"/>
    </row>
    <row r="225" spans="9:9" ht="12.75" customHeight="1">
      <c r="I225" s="128"/>
    </row>
    <row r="226" spans="9:9" ht="12.75" customHeight="1">
      <c r="I226" s="128"/>
    </row>
    <row r="227" spans="9:9" ht="12.75" customHeight="1">
      <c r="I227" s="128"/>
    </row>
    <row r="228" spans="9:9" ht="12.75" customHeight="1">
      <c r="I228" s="128"/>
    </row>
    <row r="229" spans="9:9" ht="12.75" customHeight="1">
      <c r="I229" s="128"/>
    </row>
    <row r="230" spans="9:9" ht="12.75" customHeight="1">
      <c r="I230" s="128"/>
    </row>
    <row r="231" spans="9:9" ht="12.75" customHeight="1">
      <c r="I231" s="128"/>
    </row>
    <row r="232" spans="9:9" ht="12.75" customHeight="1">
      <c r="I232" s="128"/>
    </row>
    <row r="233" spans="9:9" ht="12.75" customHeight="1">
      <c r="I233" s="128"/>
    </row>
    <row r="234" spans="9:9" ht="12.75" customHeight="1">
      <c r="I234" s="128"/>
    </row>
    <row r="235" spans="9:9" ht="12.75" customHeight="1">
      <c r="I235" s="128"/>
    </row>
    <row r="236" spans="9:9" ht="12.75" customHeight="1">
      <c r="I236" s="128"/>
    </row>
    <row r="237" spans="9:9" ht="12.75" customHeight="1">
      <c r="I237" s="128"/>
    </row>
    <row r="238" spans="9:9" ht="12.75" customHeight="1">
      <c r="I238" s="128"/>
    </row>
    <row r="239" spans="9:9" ht="12.75" customHeight="1">
      <c r="I239" s="128"/>
    </row>
    <row r="240" spans="9:9" ht="12.75" customHeight="1">
      <c r="I240" s="128"/>
    </row>
    <row r="241" spans="9:9" ht="12.75" customHeight="1">
      <c r="I241" s="128"/>
    </row>
    <row r="242" spans="9:9" ht="12.75" customHeight="1">
      <c r="I242" s="128"/>
    </row>
    <row r="243" spans="9:9" ht="12.75" customHeight="1">
      <c r="I243" s="128"/>
    </row>
    <row r="244" spans="9:9" ht="12.75" customHeight="1">
      <c r="I244" s="128"/>
    </row>
    <row r="245" spans="9:9" ht="12.75" customHeight="1">
      <c r="I245" s="128"/>
    </row>
    <row r="246" spans="9:9" ht="12.75" customHeight="1">
      <c r="I246" s="128"/>
    </row>
    <row r="247" spans="9:9" ht="12.75" customHeight="1">
      <c r="I247" s="128"/>
    </row>
    <row r="248" spans="9:9" ht="12.75" customHeight="1">
      <c r="I248" s="128"/>
    </row>
    <row r="249" spans="9:9" ht="12.75" customHeight="1">
      <c r="I249" s="128"/>
    </row>
    <row r="250" spans="9:9" ht="12.75" customHeight="1">
      <c r="I250" s="128"/>
    </row>
    <row r="251" spans="9:9" ht="12.75" customHeight="1">
      <c r="I251" s="128"/>
    </row>
    <row r="252" spans="9:9" ht="12.75" customHeight="1">
      <c r="I252" s="128"/>
    </row>
    <row r="253" spans="9:9" ht="12.75" customHeight="1">
      <c r="I253" s="128"/>
    </row>
    <row r="254" spans="9:9" ht="12.75" customHeight="1">
      <c r="I254" s="128"/>
    </row>
    <row r="255" spans="9:9" ht="12.75" customHeight="1">
      <c r="I255" s="128"/>
    </row>
    <row r="256" spans="9:9" ht="12.75" customHeight="1">
      <c r="I256" s="128"/>
    </row>
    <row r="257" spans="9:9" ht="12.75" customHeight="1">
      <c r="I257" s="128"/>
    </row>
    <row r="258" spans="9:9" ht="12.75" customHeight="1">
      <c r="I258" s="128"/>
    </row>
    <row r="259" spans="9:9" ht="12.75" customHeight="1">
      <c r="I259" s="128"/>
    </row>
    <row r="260" spans="9:9" ht="12.75" customHeight="1">
      <c r="I260" s="128"/>
    </row>
    <row r="261" spans="9:9" ht="12.75" customHeight="1">
      <c r="I261" s="128"/>
    </row>
    <row r="262" spans="9:9" ht="12.75" customHeight="1">
      <c r="I262" s="128"/>
    </row>
    <row r="263" spans="9:9" ht="12.75" customHeight="1">
      <c r="I263" s="128"/>
    </row>
    <row r="264" spans="9:9" ht="12.75" customHeight="1">
      <c r="I264" s="128"/>
    </row>
    <row r="265" spans="9:9" ht="12.75" customHeight="1">
      <c r="I265" s="128"/>
    </row>
    <row r="266" spans="9:9" ht="12.75" customHeight="1">
      <c r="I266" s="128"/>
    </row>
    <row r="267" spans="9:9" ht="12.75" customHeight="1">
      <c r="I267" s="128"/>
    </row>
    <row r="268" spans="9:9" ht="12.75" customHeight="1">
      <c r="I268" s="128"/>
    </row>
    <row r="269" spans="9:9" ht="12.75" customHeight="1">
      <c r="I269" s="128"/>
    </row>
    <row r="270" spans="9:9" ht="12.75" customHeight="1">
      <c r="I270" s="128"/>
    </row>
    <row r="271" spans="9:9" ht="12.75" customHeight="1">
      <c r="I271" s="128"/>
    </row>
    <row r="272" spans="9:9" ht="12.75" customHeight="1">
      <c r="I272" s="128"/>
    </row>
    <row r="273" spans="9:9" ht="12.75" customHeight="1">
      <c r="I273" s="128"/>
    </row>
    <row r="274" spans="9:9" ht="12.75" customHeight="1">
      <c r="I274" s="128"/>
    </row>
    <row r="275" spans="9:9" ht="12.75" customHeight="1">
      <c r="I275" s="128"/>
    </row>
    <row r="276" spans="9:9" ht="12.75" customHeight="1">
      <c r="I276" s="128"/>
    </row>
    <row r="277" spans="9:9" ht="12.75" customHeight="1">
      <c r="I277" s="128"/>
    </row>
    <row r="278" spans="9:9" ht="12.75" customHeight="1">
      <c r="I278" s="128"/>
    </row>
    <row r="279" spans="9:9" ht="12.75" customHeight="1">
      <c r="I279" s="128"/>
    </row>
    <row r="280" spans="9:9" ht="12.75" customHeight="1">
      <c r="I280" s="128"/>
    </row>
    <row r="281" spans="9:9" ht="12.75" customHeight="1">
      <c r="I281" s="128"/>
    </row>
    <row r="282" spans="9:9" ht="12.75" customHeight="1">
      <c r="I282" s="128"/>
    </row>
    <row r="283" spans="9:9" ht="12.75" customHeight="1">
      <c r="I283" s="128"/>
    </row>
    <row r="284" spans="9:9" ht="12.75" customHeight="1">
      <c r="I284" s="128"/>
    </row>
    <row r="285" spans="9:9" ht="12.75" customHeight="1">
      <c r="I285" s="128"/>
    </row>
    <row r="286" spans="9:9" ht="12.75" customHeight="1">
      <c r="I286" s="128"/>
    </row>
    <row r="287" spans="9:9" ht="12.75" customHeight="1">
      <c r="I287" s="128"/>
    </row>
    <row r="288" spans="9:9" ht="12.75" customHeight="1">
      <c r="I288" s="128"/>
    </row>
    <row r="289" spans="9:9" ht="12.75" customHeight="1">
      <c r="I289" s="128"/>
    </row>
    <row r="290" spans="9:9" ht="12.75" customHeight="1">
      <c r="I290" s="128"/>
    </row>
    <row r="291" spans="9:9" ht="12.75" customHeight="1">
      <c r="I291" s="128"/>
    </row>
    <row r="292" spans="9:9" ht="12.75" customHeight="1">
      <c r="I292" s="128"/>
    </row>
    <row r="293" spans="9:9" ht="12.75" customHeight="1">
      <c r="I293" s="128"/>
    </row>
    <row r="294" spans="9:9" ht="12.75" customHeight="1">
      <c r="I294" s="128"/>
    </row>
    <row r="295" spans="9:9" ht="12.75" customHeight="1">
      <c r="I295" s="128"/>
    </row>
    <row r="296" spans="9:9" ht="12.75" customHeight="1">
      <c r="I296" s="128"/>
    </row>
    <row r="297" spans="9:9" ht="12.75" customHeight="1">
      <c r="I297" s="128"/>
    </row>
    <row r="298" spans="9:9" ht="12.75" customHeight="1">
      <c r="I298" s="128"/>
    </row>
    <row r="299" spans="9:9" ht="12.75" customHeight="1">
      <c r="I299" s="128"/>
    </row>
    <row r="300" spans="9:9" ht="12.75" customHeight="1">
      <c r="I300" s="128"/>
    </row>
    <row r="301" spans="9:9" ht="12.75" customHeight="1">
      <c r="I301" s="128"/>
    </row>
    <row r="302" spans="9:9" ht="12.75" customHeight="1">
      <c r="I302" s="128"/>
    </row>
    <row r="303" spans="9:9" ht="12.75" customHeight="1">
      <c r="I303" s="128"/>
    </row>
    <row r="304" spans="9:9" ht="12.75" customHeight="1">
      <c r="I304" s="128"/>
    </row>
    <row r="305" spans="9:9" ht="12.75" customHeight="1">
      <c r="I305" s="128"/>
    </row>
    <row r="306" spans="9:9" ht="12.75" customHeight="1">
      <c r="I306" s="128"/>
    </row>
    <row r="307" spans="9:9" ht="12.75" customHeight="1">
      <c r="I307" s="128"/>
    </row>
    <row r="308" spans="9:9" ht="12.75" customHeight="1">
      <c r="I308" s="128"/>
    </row>
    <row r="309" spans="9:9" ht="12.75" customHeight="1">
      <c r="I309" s="128"/>
    </row>
    <row r="310" spans="9:9" ht="12.75" customHeight="1">
      <c r="I310" s="128"/>
    </row>
    <row r="311" spans="9:9" ht="12.75" customHeight="1">
      <c r="I311" s="128"/>
    </row>
    <row r="312" spans="9:9" ht="12.75" customHeight="1">
      <c r="I312" s="128"/>
    </row>
    <row r="313" spans="9:9" ht="12.75" customHeight="1">
      <c r="I313" s="128"/>
    </row>
    <row r="314" spans="9:9" ht="12.75" customHeight="1">
      <c r="I314" s="128"/>
    </row>
    <row r="315" spans="9:9" ht="12.75" customHeight="1">
      <c r="I315" s="128"/>
    </row>
    <row r="316" spans="9:9" ht="12.75" customHeight="1">
      <c r="I316" s="128"/>
    </row>
    <row r="317" spans="9:9" ht="12.75" customHeight="1">
      <c r="I317" s="128"/>
    </row>
    <row r="318" spans="9:9" ht="12.75" customHeight="1">
      <c r="I318" s="128"/>
    </row>
    <row r="319" spans="9:9" ht="12.75" customHeight="1">
      <c r="I319" s="128"/>
    </row>
    <row r="320" spans="9:9" ht="12.75" customHeight="1">
      <c r="I320" s="128"/>
    </row>
    <row r="321" spans="9:9" ht="12.75" customHeight="1">
      <c r="I321" s="128"/>
    </row>
    <row r="322" spans="9:9" ht="12.75" customHeight="1">
      <c r="I322" s="128"/>
    </row>
    <row r="323" spans="9:9" ht="12.75" customHeight="1">
      <c r="I323" s="128"/>
    </row>
    <row r="324" spans="9:9" ht="12.75" customHeight="1">
      <c r="I324" s="128"/>
    </row>
    <row r="325" spans="9:9" ht="12.75" customHeight="1">
      <c r="I325" s="128"/>
    </row>
    <row r="326" spans="9:9" ht="12.75" customHeight="1">
      <c r="I326" s="128"/>
    </row>
    <row r="327" spans="9:9" ht="12.75" customHeight="1">
      <c r="I327" s="128"/>
    </row>
    <row r="328" spans="9:9" ht="12.75" customHeight="1">
      <c r="I328" s="128"/>
    </row>
    <row r="329" spans="9:9" ht="12.75" customHeight="1">
      <c r="I329" s="128"/>
    </row>
    <row r="330" spans="9:9" ht="12.75" customHeight="1">
      <c r="I330" s="128"/>
    </row>
    <row r="331" spans="9:9" ht="12.75" customHeight="1">
      <c r="I331" s="128"/>
    </row>
    <row r="332" spans="9:9" ht="12.75" customHeight="1">
      <c r="I332" s="128"/>
    </row>
    <row r="333" spans="9:9" ht="12.75" customHeight="1">
      <c r="I333" s="128"/>
    </row>
    <row r="334" spans="9:9" ht="12.75" customHeight="1">
      <c r="I334" s="128"/>
    </row>
    <row r="335" spans="9:9" ht="12.75" customHeight="1">
      <c r="I335" s="128"/>
    </row>
    <row r="336" spans="9:9" ht="12.75" customHeight="1">
      <c r="I336" s="128"/>
    </row>
    <row r="337" spans="9:9" ht="12.75" customHeight="1">
      <c r="I337" s="128"/>
    </row>
    <row r="338" spans="9:9" ht="12.75" customHeight="1">
      <c r="I338" s="128"/>
    </row>
    <row r="339" spans="9:9" ht="12.75" customHeight="1">
      <c r="I339" s="128"/>
    </row>
    <row r="340" spans="9:9" ht="12.75" customHeight="1">
      <c r="I340" s="128"/>
    </row>
    <row r="341" spans="9:9" ht="12.75" customHeight="1">
      <c r="I341" s="128"/>
    </row>
    <row r="342" spans="9:9" ht="12.75" customHeight="1">
      <c r="I342" s="128"/>
    </row>
    <row r="343" spans="9:9" ht="12.75" customHeight="1">
      <c r="I343" s="128"/>
    </row>
    <row r="344" spans="9:9" ht="12.75" customHeight="1">
      <c r="I344" s="128"/>
    </row>
    <row r="345" spans="9:9" ht="12.75" customHeight="1">
      <c r="I345" s="128"/>
    </row>
    <row r="346" spans="9:9" ht="12.75" customHeight="1">
      <c r="I346" s="128"/>
    </row>
    <row r="347" spans="9:9" ht="12.75" customHeight="1">
      <c r="I347" s="128"/>
    </row>
    <row r="348" spans="9:9" ht="12.75" customHeight="1">
      <c r="I348" s="128"/>
    </row>
    <row r="349" spans="9:9" ht="12.75" customHeight="1">
      <c r="I349" s="128"/>
    </row>
    <row r="350" spans="9:9" ht="12.75" customHeight="1">
      <c r="I350" s="128"/>
    </row>
    <row r="351" spans="9:9" ht="12.75" customHeight="1">
      <c r="I351" s="128"/>
    </row>
    <row r="352" spans="9:9" ht="12.75" customHeight="1">
      <c r="I352" s="128"/>
    </row>
    <row r="353" spans="9:9" ht="12.75" customHeight="1">
      <c r="I353" s="128"/>
    </row>
    <row r="354" spans="9:9" ht="12.75" customHeight="1">
      <c r="I354" s="128"/>
    </row>
    <row r="355" spans="9:9" ht="12.75" customHeight="1">
      <c r="I355" s="128"/>
    </row>
    <row r="356" spans="9:9" ht="12.75" customHeight="1">
      <c r="I356" s="128"/>
    </row>
    <row r="357" spans="9:9" ht="12.75" customHeight="1">
      <c r="I357" s="128"/>
    </row>
    <row r="358" spans="9:9" ht="12.75" customHeight="1">
      <c r="I358" s="128"/>
    </row>
    <row r="359" spans="9:9" ht="12.75" customHeight="1">
      <c r="I359" s="128"/>
    </row>
    <row r="360" spans="9:9" ht="12.75" customHeight="1">
      <c r="I360" s="128"/>
    </row>
    <row r="361" spans="9:9" ht="12.75" customHeight="1">
      <c r="I361" s="128"/>
    </row>
    <row r="362" spans="9:9" ht="12.75" customHeight="1">
      <c r="I362" s="128"/>
    </row>
    <row r="363" spans="9:9" ht="12.75" customHeight="1">
      <c r="I363" s="128"/>
    </row>
    <row r="364" spans="9:9" ht="12.75" customHeight="1">
      <c r="I364" s="128"/>
    </row>
    <row r="365" spans="9:9" ht="12.75" customHeight="1">
      <c r="I365" s="128"/>
    </row>
    <row r="366" spans="9:9" ht="12.75" customHeight="1">
      <c r="I366" s="128"/>
    </row>
    <row r="367" spans="9:9" ht="12.75" customHeight="1">
      <c r="I367" s="128"/>
    </row>
    <row r="368" spans="9:9" ht="12.75" customHeight="1">
      <c r="I368" s="128"/>
    </row>
    <row r="369" spans="9:9" ht="12.75" customHeight="1">
      <c r="I369" s="128"/>
    </row>
    <row r="370" spans="9:9" ht="12.75" customHeight="1">
      <c r="I370" s="128"/>
    </row>
    <row r="371" spans="9:9" ht="12.75" customHeight="1">
      <c r="I371" s="128"/>
    </row>
    <row r="372" spans="9:9" ht="12.75" customHeight="1">
      <c r="I372" s="128"/>
    </row>
    <row r="373" spans="9:9" ht="12.75" customHeight="1">
      <c r="I373" s="128"/>
    </row>
    <row r="374" spans="9:9" ht="12.75" customHeight="1">
      <c r="I374" s="128"/>
    </row>
    <row r="375" spans="9:9" ht="12.75" customHeight="1">
      <c r="I375" s="128"/>
    </row>
    <row r="376" spans="9:9" ht="12.75" customHeight="1">
      <c r="I376" s="128"/>
    </row>
    <row r="377" spans="9:9" ht="12.75" customHeight="1">
      <c r="I377" s="128"/>
    </row>
    <row r="378" spans="9:9" ht="12.75" customHeight="1">
      <c r="I378" s="128"/>
    </row>
    <row r="379" spans="9:9" ht="12.75" customHeight="1">
      <c r="I379" s="128"/>
    </row>
    <row r="380" spans="9:9" ht="12.75" customHeight="1">
      <c r="I380" s="128"/>
    </row>
    <row r="381" spans="9:9" ht="12.75" customHeight="1">
      <c r="I381" s="128"/>
    </row>
    <row r="382" spans="9:9" ht="12.75" customHeight="1">
      <c r="I382" s="128"/>
    </row>
    <row r="383" spans="9:9" ht="12.75" customHeight="1">
      <c r="I383" s="128"/>
    </row>
    <row r="384" spans="9:9" ht="12.75" customHeight="1">
      <c r="I384" s="128"/>
    </row>
    <row r="385" spans="9:9" ht="12.75" customHeight="1">
      <c r="I385" s="128"/>
    </row>
    <row r="386" spans="9:9" ht="12.75" customHeight="1">
      <c r="I386" s="128"/>
    </row>
    <row r="387" spans="9:9" ht="12.75" customHeight="1">
      <c r="I387" s="128"/>
    </row>
    <row r="388" spans="9:9" ht="12.75" customHeight="1">
      <c r="I388" s="128"/>
    </row>
    <row r="389" spans="9:9" ht="12.75" customHeight="1">
      <c r="I389" s="128"/>
    </row>
    <row r="390" spans="9:9" ht="12.75" customHeight="1">
      <c r="I390" s="128"/>
    </row>
    <row r="391" spans="9:9" ht="12.75" customHeight="1">
      <c r="I391" s="128"/>
    </row>
    <row r="392" spans="9:9" ht="12.75" customHeight="1">
      <c r="I392" s="128"/>
    </row>
    <row r="393" spans="9:9" ht="12.75" customHeight="1">
      <c r="I393" s="128"/>
    </row>
    <row r="394" spans="9:9" ht="12.75" customHeight="1">
      <c r="I394" s="128"/>
    </row>
    <row r="395" spans="9:9" ht="12.75" customHeight="1">
      <c r="I395" s="128"/>
    </row>
    <row r="396" spans="9:9" ht="12.75" customHeight="1">
      <c r="I396" s="128"/>
    </row>
    <row r="397" spans="9:9" ht="12.75" customHeight="1">
      <c r="I397" s="128"/>
    </row>
    <row r="398" spans="9:9" ht="12.75" customHeight="1">
      <c r="I398" s="128"/>
    </row>
    <row r="399" spans="9:9" ht="12.75" customHeight="1">
      <c r="I399" s="128"/>
    </row>
    <row r="400" spans="9:9" ht="12.75" customHeight="1">
      <c r="I400" s="128"/>
    </row>
    <row r="401" spans="9:9" ht="12.75" customHeight="1">
      <c r="I401" s="128"/>
    </row>
    <row r="402" spans="9:9" ht="12.75" customHeight="1">
      <c r="I402" s="128"/>
    </row>
    <row r="403" spans="9:9" ht="12.75" customHeight="1">
      <c r="I403" s="128"/>
    </row>
    <row r="404" spans="9:9" ht="12.75" customHeight="1">
      <c r="I404" s="128"/>
    </row>
    <row r="405" spans="9:9" ht="12.75" customHeight="1">
      <c r="I405" s="128"/>
    </row>
    <row r="406" spans="9:9" ht="12.75" customHeight="1">
      <c r="I406" s="128"/>
    </row>
    <row r="407" spans="9:9" ht="12.75" customHeight="1">
      <c r="I407" s="128"/>
    </row>
    <row r="408" spans="9:9" ht="12.75" customHeight="1">
      <c r="I408" s="128"/>
    </row>
    <row r="409" spans="9:9" ht="12.75" customHeight="1">
      <c r="I409" s="128"/>
    </row>
    <row r="410" spans="9:9" ht="12.75" customHeight="1">
      <c r="I410" s="128"/>
    </row>
    <row r="411" spans="9:9" ht="12.75" customHeight="1">
      <c r="I411" s="128"/>
    </row>
    <row r="412" spans="9:9" ht="12.75" customHeight="1">
      <c r="I412" s="128"/>
    </row>
    <row r="413" spans="9:9" ht="12.75" customHeight="1">
      <c r="I413" s="128"/>
    </row>
    <row r="414" spans="9:9" ht="12.75" customHeight="1">
      <c r="I414" s="128"/>
    </row>
    <row r="415" spans="9:9" ht="12.75" customHeight="1">
      <c r="I415" s="128"/>
    </row>
    <row r="416" spans="9:9" ht="12.75" customHeight="1">
      <c r="I416" s="128"/>
    </row>
    <row r="417" spans="9:9" ht="12.75" customHeight="1">
      <c r="I417" s="128"/>
    </row>
    <row r="418" spans="9:9" ht="12.75" customHeight="1">
      <c r="I418" s="128"/>
    </row>
    <row r="419" spans="9:9" ht="12.75" customHeight="1">
      <c r="I419" s="128"/>
    </row>
    <row r="420" spans="9:9" ht="12.75" customHeight="1">
      <c r="I420" s="128"/>
    </row>
    <row r="421" spans="9:9" ht="12.75" customHeight="1">
      <c r="I421" s="128"/>
    </row>
    <row r="422" spans="9:9" ht="12.75" customHeight="1">
      <c r="I422" s="128"/>
    </row>
    <row r="423" spans="9:9" ht="12.75" customHeight="1">
      <c r="I423" s="128"/>
    </row>
    <row r="424" spans="9:9" ht="12.75" customHeight="1">
      <c r="I424" s="128"/>
    </row>
    <row r="425" spans="9:9" ht="12.75" customHeight="1">
      <c r="I425" s="128"/>
    </row>
    <row r="426" spans="9:9" ht="12.75" customHeight="1">
      <c r="I426" s="128"/>
    </row>
    <row r="427" spans="9:9" ht="12.75" customHeight="1">
      <c r="I427" s="128"/>
    </row>
    <row r="428" spans="9:9" ht="12.75" customHeight="1">
      <c r="I428" s="128"/>
    </row>
    <row r="429" spans="9:9" ht="12.75" customHeight="1">
      <c r="I429" s="128"/>
    </row>
    <row r="430" spans="9:9" ht="12.75" customHeight="1">
      <c r="I430" s="128"/>
    </row>
    <row r="431" spans="9:9" ht="12.75" customHeight="1">
      <c r="I431" s="128"/>
    </row>
    <row r="432" spans="9:9" ht="12.75" customHeight="1">
      <c r="I432" s="128"/>
    </row>
    <row r="433" spans="9:9" ht="12.75" customHeight="1">
      <c r="I433" s="128"/>
    </row>
    <row r="434" spans="9:9" ht="12.75" customHeight="1">
      <c r="I434" s="128"/>
    </row>
    <row r="435" spans="9:9" ht="12.75" customHeight="1">
      <c r="I435" s="128"/>
    </row>
    <row r="436" spans="9:9" ht="12.75" customHeight="1">
      <c r="I436" s="128"/>
    </row>
    <row r="437" spans="9:9" ht="12.75" customHeight="1">
      <c r="I437" s="128"/>
    </row>
    <row r="438" spans="9:9" ht="12.75" customHeight="1">
      <c r="I438" s="128"/>
    </row>
    <row r="439" spans="9:9" ht="12.75" customHeight="1">
      <c r="I439" s="128"/>
    </row>
    <row r="440" spans="9:9" ht="12.75" customHeight="1">
      <c r="I440" s="128"/>
    </row>
    <row r="441" spans="9:9" ht="12.75" customHeight="1">
      <c r="I441" s="128"/>
    </row>
    <row r="442" spans="9:9" ht="12.75" customHeight="1">
      <c r="I442" s="128"/>
    </row>
    <row r="443" spans="9:9" ht="12.75" customHeight="1">
      <c r="I443" s="128"/>
    </row>
    <row r="444" spans="9:9" ht="12.75" customHeight="1">
      <c r="I444" s="128"/>
    </row>
    <row r="445" spans="9:9" ht="12.75" customHeight="1">
      <c r="I445" s="128"/>
    </row>
    <row r="446" spans="9:9" ht="12.75" customHeight="1">
      <c r="I446" s="128"/>
    </row>
    <row r="447" spans="9:9" ht="12.75" customHeight="1">
      <c r="I447" s="128"/>
    </row>
    <row r="448" spans="9:9" ht="12.75" customHeight="1">
      <c r="I448" s="128"/>
    </row>
    <row r="449" spans="9:9" ht="12.75" customHeight="1">
      <c r="I449" s="128"/>
    </row>
    <row r="450" spans="9:9" ht="12.75" customHeight="1">
      <c r="I450" s="128"/>
    </row>
    <row r="451" spans="9:9" ht="12.75" customHeight="1">
      <c r="I451" s="128"/>
    </row>
    <row r="452" spans="9:9" ht="12.75" customHeight="1">
      <c r="I452" s="128"/>
    </row>
    <row r="453" spans="9:9" ht="12.75" customHeight="1">
      <c r="I453" s="128"/>
    </row>
    <row r="454" spans="9:9" ht="12.75" customHeight="1">
      <c r="I454" s="128"/>
    </row>
    <row r="455" spans="9:9" ht="12.75" customHeight="1">
      <c r="I455" s="128"/>
    </row>
    <row r="456" spans="9:9" ht="12.75" customHeight="1">
      <c r="I456" s="128"/>
    </row>
    <row r="457" spans="9:9" ht="12.75" customHeight="1">
      <c r="I457" s="128"/>
    </row>
    <row r="458" spans="9:9" ht="12.75" customHeight="1">
      <c r="I458" s="128"/>
    </row>
    <row r="459" spans="9:9" ht="12.75" customHeight="1">
      <c r="I459" s="128"/>
    </row>
    <row r="460" spans="9:9" ht="12.75" customHeight="1">
      <c r="I460" s="128"/>
    </row>
    <row r="461" spans="9:9" ht="12.75" customHeight="1">
      <c r="I461" s="128"/>
    </row>
    <row r="462" spans="9:9" ht="12.75" customHeight="1">
      <c r="I462" s="128"/>
    </row>
    <row r="463" spans="9:9" ht="12.75" customHeight="1">
      <c r="I463" s="128"/>
    </row>
    <row r="464" spans="9:9" ht="12.75" customHeight="1">
      <c r="I464" s="128"/>
    </row>
    <row r="465" spans="9:9" ht="12.75" customHeight="1">
      <c r="I465" s="128"/>
    </row>
    <row r="466" spans="9:9" ht="12.75" customHeight="1">
      <c r="I466" s="128"/>
    </row>
    <row r="467" spans="9:9" ht="12.75" customHeight="1">
      <c r="I467" s="128"/>
    </row>
    <row r="468" spans="9:9" ht="12.75" customHeight="1">
      <c r="I468" s="128"/>
    </row>
    <row r="469" spans="9:9" ht="12.75" customHeight="1">
      <c r="I469" s="128"/>
    </row>
    <row r="470" spans="9:9" ht="12.75" customHeight="1">
      <c r="I470" s="128"/>
    </row>
    <row r="471" spans="9:9" ht="12.75" customHeight="1">
      <c r="I471" s="128"/>
    </row>
    <row r="472" spans="9:9" ht="12.75" customHeight="1">
      <c r="I472" s="128"/>
    </row>
    <row r="473" spans="9:9" ht="12.75" customHeight="1">
      <c r="I473" s="128"/>
    </row>
    <row r="474" spans="9:9" ht="12.75" customHeight="1">
      <c r="I474" s="128"/>
    </row>
    <row r="475" spans="9:9" ht="12.75" customHeight="1">
      <c r="I475" s="128"/>
    </row>
    <row r="476" spans="9:9" ht="12.75" customHeight="1">
      <c r="I476" s="128"/>
    </row>
    <row r="477" spans="9:9" ht="12.75" customHeight="1">
      <c r="I477" s="128"/>
    </row>
    <row r="478" spans="9:9" ht="12.75" customHeight="1">
      <c r="I478" s="128"/>
    </row>
    <row r="479" spans="9:9" ht="12.75" customHeight="1">
      <c r="I479" s="128"/>
    </row>
    <row r="480" spans="9:9" ht="12.75" customHeight="1">
      <c r="I480" s="128"/>
    </row>
    <row r="481" spans="9:9" ht="12.75" customHeight="1">
      <c r="I481" s="128"/>
    </row>
    <row r="482" spans="9:9" ht="12.75" customHeight="1">
      <c r="I482" s="128"/>
    </row>
    <row r="483" spans="9:9" ht="12.75" customHeight="1">
      <c r="I483" s="128"/>
    </row>
    <row r="484" spans="9:9" ht="12.75" customHeight="1">
      <c r="I484" s="128"/>
    </row>
    <row r="485" spans="9:9" ht="12.75" customHeight="1">
      <c r="I485" s="128"/>
    </row>
    <row r="486" spans="9:9" ht="12.75" customHeight="1">
      <c r="I486" s="128"/>
    </row>
    <row r="487" spans="9:9" ht="12.75" customHeight="1">
      <c r="I487" s="128"/>
    </row>
    <row r="488" spans="9:9" ht="12.75" customHeight="1">
      <c r="I488" s="128"/>
    </row>
    <row r="489" spans="9:9" ht="12.75" customHeight="1">
      <c r="I489" s="128"/>
    </row>
    <row r="490" spans="9:9" ht="12.75" customHeight="1">
      <c r="I490" s="128"/>
    </row>
    <row r="491" spans="9:9" ht="12.75" customHeight="1">
      <c r="I491" s="128"/>
    </row>
    <row r="492" spans="9:9" ht="12.75" customHeight="1">
      <c r="I492" s="128"/>
    </row>
    <row r="493" spans="9:9" ht="12.75" customHeight="1">
      <c r="I493" s="128"/>
    </row>
    <row r="494" spans="9:9" ht="12.75" customHeight="1">
      <c r="I494" s="128"/>
    </row>
    <row r="495" spans="9:9" ht="12.75" customHeight="1">
      <c r="I495" s="128"/>
    </row>
    <row r="496" spans="9:9" ht="12.75" customHeight="1">
      <c r="I496" s="128"/>
    </row>
    <row r="497" spans="9:9" ht="12.75" customHeight="1">
      <c r="I497" s="128"/>
    </row>
    <row r="498" spans="9:9" ht="12.75" customHeight="1">
      <c r="I498" s="128"/>
    </row>
    <row r="499" spans="9:9" ht="12.75" customHeight="1">
      <c r="I499" s="128"/>
    </row>
    <row r="500" spans="9:9" ht="12.75" customHeight="1">
      <c r="I500" s="128"/>
    </row>
    <row r="501" spans="9:9" ht="12.75" customHeight="1">
      <c r="I501" s="128"/>
    </row>
    <row r="502" spans="9:9" ht="12.75" customHeight="1">
      <c r="I502" s="128"/>
    </row>
    <row r="503" spans="9:9" ht="12.75" customHeight="1">
      <c r="I503" s="128"/>
    </row>
    <row r="504" spans="9:9" ht="12.75" customHeight="1">
      <c r="I504" s="128"/>
    </row>
    <row r="505" spans="9:9" ht="12.75" customHeight="1">
      <c r="I505" s="128"/>
    </row>
    <row r="506" spans="9:9" ht="12.75" customHeight="1">
      <c r="I506" s="128"/>
    </row>
    <row r="507" spans="9:9" ht="12.75" customHeight="1">
      <c r="I507" s="128"/>
    </row>
    <row r="508" spans="9:9" ht="12.75" customHeight="1">
      <c r="I508" s="128"/>
    </row>
    <row r="509" spans="9:9" ht="12.75" customHeight="1">
      <c r="I509" s="128"/>
    </row>
    <row r="510" spans="9:9" ht="12.75" customHeight="1">
      <c r="I510" s="128"/>
    </row>
    <row r="511" spans="9:9" ht="12.75" customHeight="1">
      <c r="I511" s="128"/>
    </row>
    <row r="512" spans="9:9" ht="12.75" customHeight="1">
      <c r="I512" s="128"/>
    </row>
    <row r="513" spans="9:9" ht="12.75" customHeight="1">
      <c r="I513" s="128"/>
    </row>
    <row r="514" spans="9:9" ht="12.75" customHeight="1">
      <c r="I514" s="128"/>
    </row>
    <row r="515" spans="9:9" ht="12.75" customHeight="1">
      <c r="I515" s="128"/>
    </row>
    <row r="516" spans="9:9" ht="12.75" customHeight="1">
      <c r="I516" s="128"/>
    </row>
    <row r="517" spans="9:9" ht="12.75" customHeight="1">
      <c r="I517" s="128"/>
    </row>
    <row r="518" spans="9:9" ht="12.75" customHeight="1">
      <c r="I518" s="128"/>
    </row>
    <row r="519" spans="9:9" ht="12.75" customHeight="1">
      <c r="I519" s="128"/>
    </row>
    <row r="520" spans="9:9" ht="12.75" customHeight="1">
      <c r="I520" s="128"/>
    </row>
    <row r="521" spans="9:9" ht="12.75" customHeight="1">
      <c r="I521" s="128"/>
    </row>
    <row r="522" spans="9:9" ht="12.75" customHeight="1">
      <c r="I522" s="128"/>
    </row>
    <row r="523" spans="9:9" ht="12.75" customHeight="1">
      <c r="I523" s="128"/>
    </row>
    <row r="524" spans="9:9" ht="12.75" customHeight="1">
      <c r="I524" s="128"/>
    </row>
    <row r="525" spans="9:9" ht="12.75" customHeight="1">
      <c r="I525" s="128"/>
    </row>
    <row r="526" spans="9:9" ht="12.75" customHeight="1">
      <c r="I526" s="128"/>
    </row>
    <row r="527" spans="9:9" ht="12.75" customHeight="1">
      <c r="I527" s="128"/>
    </row>
    <row r="528" spans="9:9" ht="12.75" customHeight="1">
      <c r="I528" s="128"/>
    </row>
    <row r="529" spans="9:9" ht="12.75" customHeight="1">
      <c r="I529" s="128"/>
    </row>
    <row r="530" spans="9:9" ht="12.75" customHeight="1">
      <c r="I530" s="128"/>
    </row>
    <row r="531" spans="9:9" ht="12.75" customHeight="1">
      <c r="I531" s="128"/>
    </row>
    <row r="532" spans="9:9" ht="12.75" customHeight="1">
      <c r="I532" s="128"/>
    </row>
    <row r="533" spans="9:9" ht="12.75" customHeight="1">
      <c r="I533" s="128"/>
    </row>
    <row r="534" spans="9:9" ht="12.75" customHeight="1">
      <c r="I534" s="128"/>
    </row>
    <row r="535" spans="9:9" ht="12.75" customHeight="1">
      <c r="I535" s="128"/>
    </row>
    <row r="536" spans="9:9" ht="12.75" customHeight="1">
      <c r="I536" s="128"/>
    </row>
    <row r="537" spans="9:9" ht="12.75" customHeight="1">
      <c r="I537" s="128"/>
    </row>
    <row r="538" spans="9:9" ht="12.75" customHeight="1">
      <c r="I538" s="128"/>
    </row>
    <row r="539" spans="9:9" ht="12.75" customHeight="1">
      <c r="I539" s="128"/>
    </row>
    <row r="540" spans="9:9" ht="12.75" customHeight="1">
      <c r="I540" s="128"/>
    </row>
    <row r="541" spans="9:9" ht="12.75" customHeight="1">
      <c r="I541" s="128"/>
    </row>
    <row r="542" spans="9:9" ht="12.75" customHeight="1">
      <c r="I542" s="128"/>
    </row>
    <row r="543" spans="9:9" ht="12.75" customHeight="1">
      <c r="I543" s="128"/>
    </row>
    <row r="544" spans="9:9" ht="12.75" customHeight="1">
      <c r="I544" s="128"/>
    </row>
    <row r="545" spans="9:9" ht="12.75" customHeight="1">
      <c r="I545" s="128"/>
    </row>
    <row r="546" spans="9:9" ht="12.75" customHeight="1">
      <c r="I546" s="128"/>
    </row>
    <row r="547" spans="9:9" ht="12.75" customHeight="1">
      <c r="I547" s="128"/>
    </row>
    <row r="548" spans="9:9" ht="12.75" customHeight="1">
      <c r="I548" s="128"/>
    </row>
    <row r="549" spans="9:9" ht="12.75" customHeight="1">
      <c r="I549" s="128"/>
    </row>
    <row r="550" spans="9:9" ht="12.75" customHeight="1">
      <c r="I550" s="128"/>
    </row>
    <row r="551" spans="9:9" ht="12.75" customHeight="1">
      <c r="I551" s="128"/>
    </row>
    <row r="552" spans="9:9" ht="12.75" customHeight="1">
      <c r="I552" s="128"/>
    </row>
    <row r="553" spans="9:9" ht="12.75" customHeight="1">
      <c r="I553" s="128"/>
    </row>
    <row r="554" spans="9:9" ht="12.75" customHeight="1">
      <c r="I554" s="128"/>
    </row>
    <row r="555" spans="9:9" ht="12.75" customHeight="1">
      <c r="I555" s="128"/>
    </row>
    <row r="556" spans="9:9" ht="12.75" customHeight="1">
      <c r="I556" s="128"/>
    </row>
    <row r="557" spans="9:9" ht="12.75" customHeight="1">
      <c r="I557" s="128"/>
    </row>
    <row r="558" spans="9:9" ht="12.75" customHeight="1">
      <c r="I558" s="128"/>
    </row>
    <row r="559" spans="9:9" ht="12.75" customHeight="1">
      <c r="I559" s="128"/>
    </row>
    <row r="560" spans="9:9" ht="12.75" customHeight="1">
      <c r="I560" s="128"/>
    </row>
    <row r="561" spans="9:9" ht="12.75" customHeight="1">
      <c r="I561" s="128"/>
    </row>
    <row r="562" spans="9:9" ht="12.75" customHeight="1">
      <c r="I562" s="128"/>
    </row>
    <row r="563" spans="9:9" ht="12.75" customHeight="1">
      <c r="I563" s="128"/>
    </row>
    <row r="564" spans="9:9" ht="12.75" customHeight="1">
      <c r="I564" s="128"/>
    </row>
    <row r="565" spans="9:9" ht="12.75" customHeight="1">
      <c r="I565" s="128"/>
    </row>
    <row r="566" spans="9:9" ht="12.75" customHeight="1">
      <c r="I566" s="128"/>
    </row>
    <row r="567" spans="9:9" ht="12.75" customHeight="1">
      <c r="I567" s="128"/>
    </row>
    <row r="568" spans="9:9" ht="12.75" customHeight="1">
      <c r="I568" s="128"/>
    </row>
    <row r="569" spans="9:9" ht="12.75" customHeight="1">
      <c r="I569" s="128"/>
    </row>
    <row r="570" spans="9:9" ht="12.75" customHeight="1">
      <c r="I570" s="128"/>
    </row>
    <row r="571" spans="9:9" ht="12.75" customHeight="1">
      <c r="I571" s="128"/>
    </row>
    <row r="572" spans="9:9" ht="12.75" customHeight="1">
      <c r="I572" s="128"/>
    </row>
    <row r="573" spans="9:9" ht="12.75" customHeight="1">
      <c r="I573" s="128"/>
    </row>
    <row r="574" spans="9:9" ht="12.75" customHeight="1">
      <c r="I574" s="128"/>
    </row>
    <row r="575" spans="9:9" ht="12.75" customHeight="1">
      <c r="I575" s="128"/>
    </row>
    <row r="576" spans="9:9" ht="12.75" customHeight="1">
      <c r="I576" s="128"/>
    </row>
    <row r="577" spans="9:9" ht="12.75" customHeight="1">
      <c r="I577" s="128"/>
    </row>
    <row r="578" spans="9:9" ht="12.75" customHeight="1">
      <c r="I578" s="128"/>
    </row>
    <row r="579" spans="9:9" ht="12.75" customHeight="1">
      <c r="I579" s="128"/>
    </row>
    <row r="580" spans="9:9" ht="12.75" customHeight="1">
      <c r="I580" s="128"/>
    </row>
    <row r="581" spans="9:9" ht="12.75" customHeight="1">
      <c r="I581" s="128"/>
    </row>
    <row r="582" spans="9:9" ht="12.75" customHeight="1">
      <c r="I582" s="128"/>
    </row>
    <row r="583" spans="9:9" ht="12.75" customHeight="1">
      <c r="I583" s="128"/>
    </row>
    <row r="584" spans="9:9" ht="12.75" customHeight="1">
      <c r="I584" s="128"/>
    </row>
    <row r="585" spans="9:9" ht="12.75" customHeight="1">
      <c r="I585" s="128"/>
    </row>
    <row r="586" spans="9:9" ht="12.75" customHeight="1">
      <c r="I586" s="128"/>
    </row>
    <row r="587" spans="9:9" ht="12.75" customHeight="1">
      <c r="I587" s="128"/>
    </row>
    <row r="588" spans="9:9" ht="12.75" customHeight="1">
      <c r="I588" s="128"/>
    </row>
    <row r="589" spans="9:9" ht="12.75" customHeight="1">
      <c r="I589" s="128"/>
    </row>
    <row r="590" spans="9:9" ht="12.75" customHeight="1">
      <c r="I590" s="128"/>
    </row>
    <row r="591" spans="9:9" ht="12.75" customHeight="1">
      <c r="I591" s="128"/>
    </row>
    <row r="592" spans="9:9" ht="12.75" customHeight="1">
      <c r="I592" s="128"/>
    </row>
    <row r="593" spans="9:9" ht="12.75" customHeight="1">
      <c r="I593" s="128"/>
    </row>
    <row r="594" spans="9:9" ht="12.75" customHeight="1">
      <c r="I594" s="128"/>
    </row>
    <row r="595" spans="9:9" ht="12.75" customHeight="1">
      <c r="I595" s="128"/>
    </row>
    <row r="596" spans="9:9" ht="12.75" customHeight="1">
      <c r="I596" s="128"/>
    </row>
    <row r="597" spans="9:9" ht="12.75" customHeight="1">
      <c r="I597" s="128"/>
    </row>
    <row r="598" spans="9:9" ht="12.75" customHeight="1">
      <c r="I598" s="128"/>
    </row>
    <row r="599" spans="9:9" ht="12.75" customHeight="1">
      <c r="I599" s="128"/>
    </row>
    <row r="600" spans="9:9" ht="12.75" customHeight="1">
      <c r="I600" s="128"/>
    </row>
    <row r="601" spans="9:9" ht="12.75" customHeight="1">
      <c r="I601" s="128"/>
    </row>
    <row r="602" spans="9:9" ht="12.75" customHeight="1">
      <c r="I602" s="128"/>
    </row>
    <row r="603" spans="9:9" ht="12.75" customHeight="1">
      <c r="I603" s="128"/>
    </row>
    <row r="604" spans="9:9" ht="12.75" customHeight="1">
      <c r="I604" s="128"/>
    </row>
    <row r="605" spans="9:9" ht="12.75" customHeight="1">
      <c r="I605" s="128"/>
    </row>
    <row r="606" spans="9:9" ht="12.75" customHeight="1">
      <c r="I606" s="128"/>
    </row>
    <row r="607" spans="9:9" ht="12.75" customHeight="1">
      <c r="I607" s="128"/>
    </row>
    <row r="608" spans="9:9" ht="12.75" customHeight="1">
      <c r="I608" s="128"/>
    </row>
    <row r="609" spans="9:9" ht="12.75" customHeight="1">
      <c r="I609" s="128"/>
    </row>
    <row r="610" spans="9:9" ht="12.75" customHeight="1">
      <c r="I610" s="128"/>
    </row>
    <row r="611" spans="9:9" ht="12.75" customHeight="1">
      <c r="I611" s="128"/>
    </row>
    <row r="612" spans="9:9" ht="12.75" customHeight="1">
      <c r="I612" s="128"/>
    </row>
    <row r="613" spans="9:9" ht="12.75" customHeight="1">
      <c r="I613" s="128"/>
    </row>
    <row r="614" spans="9:9" ht="12.75" customHeight="1">
      <c r="I614" s="128"/>
    </row>
    <row r="615" spans="9:9" ht="12.75" customHeight="1">
      <c r="I615" s="128"/>
    </row>
    <row r="616" spans="9:9" ht="12.75" customHeight="1">
      <c r="I616" s="128"/>
    </row>
    <row r="617" spans="9:9" ht="12.75" customHeight="1">
      <c r="I617" s="128"/>
    </row>
    <row r="618" spans="9:9" ht="12.75" customHeight="1">
      <c r="I618" s="128"/>
    </row>
    <row r="619" spans="9:9" ht="12.75" customHeight="1">
      <c r="I619" s="128"/>
    </row>
    <row r="620" spans="9:9" ht="12.75" customHeight="1">
      <c r="I620" s="128"/>
    </row>
    <row r="621" spans="9:9" ht="12.75" customHeight="1">
      <c r="I621" s="128"/>
    </row>
    <row r="622" spans="9:9" ht="12.75" customHeight="1">
      <c r="I622" s="128"/>
    </row>
    <row r="623" spans="9:9" ht="12.75" customHeight="1">
      <c r="I623" s="128"/>
    </row>
    <row r="624" spans="9:9" ht="12.75" customHeight="1">
      <c r="I624" s="128"/>
    </row>
    <row r="625" spans="9:9" ht="12.75" customHeight="1">
      <c r="I625" s="128"/>
    </row>
    <row r="626" spans="9:9" ht="12.75" customHeight="1">
      <c r="I626" s="128"/>
    </row>
    <row r="627" spans="9:9" ht="12.75" customHeight="1">
      <c r="I627" s="128"/>
    </row>
    <row r="628" spans="9:9" ht="12.75" customHeight="1">
      <c r="I628" s="128"/>
    </row>
    <row r="629" spans="9:9" ht="12.75" customHeight="1">
      <c r="I629" s="128"/>
    </row>
    <row r="630" spans="9:9" ht="12.75" customHeight="1">
      <c r="I630" s="128"/>
    </row>
    <row r="631" spans="9:9" ht="12.75" customHeight="1">
      <c r="I631" s="128"/>
    </row>
    <row r="632" spans="9:9" ht="12.75" customHeight="1">
      <c r="I632" s="128"/>
    </row>
    <row r="633" spans="9:9" ht="12.75" customHeight="1">
      <c r="I633" s="128"/>
    </row>
    <row r="634" spans="9:9" ht="12.75" customHeight="1">
      <c r="I634" s="128"/>
    </row>
    <row r="635" spans="9:9" ht="12.75" customHeight="1">
      <c r="I635" s="128"/>
    </row>
    <row r="636" spans="9:9" ht="12.75" customHeight="1">
      <c r="I636" s="128"/>
    </row>
    <row r="637" spans="9:9" ht="12.75" customHeight="1">
      <c r="I637" s="128"/>
    </row>
    <row r="638" spans="9:9" ht="12.75" customHeight="1">
      <c r="I638" s="128"/>
    </row>
    <row r="639" spans="9:9" ht="12.75" customHeight="1">
      <c r="I639" s="128"/>
    </row>
    <row r="640" spans="9:9" ht="12.75" customHeight="1">
      <c r="I640" s="128"/>
    </row>
    <row r="641" spans="9:9" ht="12.75" customHeight="1">
      <c r="I641" s="128"/>
    </row>
    <row r="642" spans="9:9" ht="12.75" customHeight="1">
      <c r="I642" s="128"/>
    </row>
    <row r="643" spans="9:9" ht="12.75" customHeight="1">
      <c r="I643" s="128"/>
    </row>
    <row r="644" spans="9:9" ht="12.75" customHeight="1">
      <c r="I644" s="128"/>
    </row>
    <row r="645" spans="9:9" ht="12.75" customHeight="1">
      <c r="I645" s="128"/>
    </row>
    <row r="646" spans="9:9" ht="12.75" customHeight="1">
      <c r="I646" s="128"/>
    </row>
    <row r="647" spans="9:9" ht="12.75" customHeight="1">
      <c r="I647" s="128"/>
    </row>
    <row r="648" spans="9:9" ht="12.75" customHeight="1">
      <c r="I648" s="128"/>
    </row>
    <row r="649" spans="9:9" ht="12.75" customHeight="1">
      <c r="I649" s="128"/>
    </row>
    <row r="650" spans="9:9" ht="12.75" customHeight="1">
      <c r="I650" s="128"/>
    </row>
    <row r="651" spans="9:9" ht="12.75" customHeight="1">
      <c r="I651" s="128"/>
    </row>
    <row r="652" spans="9:9" ht="12.75" customHeight="1">
      <c r="I652" s="128"/>
    </row>
    <row r="653" spans="9:9" ht="12.75" customHeight="1">
      <c r="I653" s="128"/>
    </row>
    <row r="654" spans="9:9" ht="12.75" customHeight="1">
      <c r="I654" s="128"/>
    </row>
    <row r="655" spans="9:9" ht="12.75" customHeight="1">
      <c r="I655" s="128"/>
    </row>
    <row r="656" spans="9:9" ht="12.75" customHeight="1">
      <c r="I656" s="128"/>
    </row>
    <row r="657" spans="9:9" ht="12.75" customHeight="1">
      <c r="I657" s="128"/>
    </row>
    <row r="658" spans="9:9" ht="12.75" customHeight="1">
      <c r="I658" s="128"/>
    </row>
    <row r="659" spans="9:9" ht="12.75" customHeight="1">
      <c r="I659" s="128"/>
    </row>
    <row r="660" spans="9:9" ht="12.75" customHeight="1">
      <c r="I660" s="128"/>
    </row>
    <row r="661" spans="9:9" ht="12.75" customHeight="1">
      <c r="I661" s="128"/>
    </row>
    <row r="662" spans="9:9" ht="12.75" customHeight="1">
      <c r="I662" s="128"/>
    </row>
    <row r="663" spans="9:9" ht="12.75" customHeight="1">
      <c r="I663" s="128"/>
    </row>
    <row r="664" spans="9:9" ht="12.75" customHeight="1">
      <c r="I664" s="128"/>
    </row>
    <row r="665" spans="9:9" ht="12.75" customHeight="1">
      <c r="I665" s="128"/>
    </row>
    <row r="666" spans="9:9" ht="12.75" customHeight="1">
      <c r="I666" s="128"/>
    </row>
    <row r="667" spans="9:9" ht="12.75" customHeight="1">
      <c r="I667" s="128"/>
    </row>
    <row r="668" spans="9:9" ht="12.75" customHeight="1">
      <c r="I668" s="128"/>
    </row>
    <row r="669" spans="9:9" ht="12.75" customHeight="1">
      <c r="I669" s="128"/>
    </row>
    <row r="670" spans="9:9" ht="12.75" customHeight="1">
      <c r="I670" s="128"/>
    </row>
    <row r="671" spans="9:9" ht="12.75" customHeight="1">
      <c r="I671" s="128"/>
    </row>
    <row r="672" spans="9:9" ht="12.75" customHeight="1">
      <c r="I672" s="128"/>
    </row>
    <row r="673" spans="9:9" ht="12.75" customHeight="1">
      <c r="I673" s="128"/>
    </row>
    <row r="674" spans="9:9" ht="12.75" customHeight="1">
      <c r="I674" s="128"/>
    </row>
    <row r="675" spans="9:9" ht="12.75" customHeight="1">
      <c r="I675" s="128"/>
    </row>
    <row r="676" spans="9:9" ht="12.75" customHeight="1">
      <c r="I676" s="128"/>
    </row>
    <row r="677" spans="9:9" ht="12.75" customHeight="1">
      <c r="I677" s="128"/>
    </row>
    <row r="678" spans="9:9" ht="12.75" customHeight="1">
      <c r="I678" s="128"/>
    </row>
    <row r="679" spans="9:9" ht="12.75" customHeight="1">
      <c r="I679" s="128"/>
    </row>
    <row r="680" spans="9:9" ht="12.75" customHeight="1">
      <c r="I680" s="128"/>
    </row>
    <row r="681" spans="9:9" ht="12.75" customHeight="1">
      <c r="I681" s="128"/>
    </row>
    <row r="682" spans="9:9" ht="12.75" customHeight="1">
      <c r="I682" s="128"/>
    </row>
    <row r="683" spans="9:9" ht="12.75" customHeight="1">
      <c r="I683" s="128"/>
    </row>
    <row r="684" spans="9:9" ht="12.75" customHeight="1">
      <c r="I684" s="128"/>
    </row>
    <row r="685" spans="9:9" ht="12.75" customHeight="1">
      <c r="I685" s="128"/>
    </row>
    <row r="686" spans="9:9" ht="12.75" customHeight="1">
      <c r="I686" s="128"/>
    </row>
    <row r="687" spans="9:9" ht="12.75" customHeight="1">
      <c r="I687" s="128"/>
    </row>
    <row r="688" spans="9:9" ht="12.75" customHeight="1">
      <c r="I688" s="128"/>
    </row>
    <row r="689" spans="9:9" ht="12.75" customHeight="1">
      <c r="I689" s="128"/>
    </row>
    <row r="690" spans="9:9" ht="12.75" customHeight="1">
      <c r="I690" s="128"/>
    </row>
    <row r="691" spans="9:9" ht="12.75" customHeight="1">
      <c r="I691" s="128"/>
    </row>
    <row r="692" spans="9:9" ht="12.75" customHeight="1">
      <c r="I692" s="128"/>
    </row>
    <row r="693" spans="9:9" ht="12.75" customHeight="1">
      <c r="I693" s="128"/>
    </row>
    <row r="694" spans="9:9" ht="12.75" customHeight="1">
      <c r="I694" s="128"/>
    </row>
    <row r="695" spans="9:9" ht="12.75" customHeight="1">
      <c r="I695" s="128"/>
    </row>
    <row r="696" spans="9:9" ht="12.75" customHeight="1">
      <c r="I696" s="128"/>
    </row>
    <row r="697" spans="9:9" ht="12.75" customHeight="1">
      <c r="I697" s="128"/>
    </row>
    <row r="698" spans="9:9" ht="12.75" customHeight="1">
      <c r="I698" s="128"/>
    </row>
    <row r="699" spans="9:9" ht="12.75" customHeight="1">
      <c r="I699" s="128"/>
    </row>
    <row r="700" spans="9:9" ht="12.75" customHeight="1">
      <c r="I700" s="128"/>
    </row>
    <row r="701" spans="9:9" ht="12.75" customHeight="1">
      <c r="I701" s="128"/>
    </row>
    <row r="702" spans="9:9" ht="12.75" customHeight="1">
      <c r="I702" s="128"/>
    </row>
    <row r="703" spans="9:9" ht="12.75" customHeight="1">
      <c r="I703" s="128"/>
    </row>
    <row r="704" spans="9:9" ht="12.75" customHeight="1">
      <c r="I704" s="128"/>
    </row>
    <row r="705" spans="9:9" ht="12.75" customHeight="1">
      <c r="I705" s="128"/>
    </row>
    <row r="706" spans="9:9" ht="12.75" customHeight="1">
      <c r="I706" s="128"/>
    </row>
    <row r="707" spans="9:9" ht="12.75" customHeight="1">
      <c r="I707" s="128"/>
    </row>
    <row r="708" spans="9:9" ht="12.75" customHeight="1">
      <c r="I708" s="128"/>
    </row>
    <row r="709" spans="9:9" ht="12.75" customHeight="1">
      <c r="I709" s="128"/>
    </row>
    <row r="710" spans="9:9" ht="12.75" customHeight="1">
      <c r="I710" s="128"/>
    </row>
    <row r="711" spans="9:9" ht="12.75" customHeight="1">
      <c r="I711" s="128"/>
    </row>
    <row r="712" spans="9:9" ht="12.75" customHeight="1">
      <c r="I712" s="128"/>
    </row>
    <row r="713" spans="9:9" ht="12.75" customHeight="1">
      <c r="I713" s="128"/>
    </row>
    <row r="714" spans="9:9" ht="12.75" customHeight="1">
      <c r="I714" s="128"/>
    </row>
    <row r="715" spans="9:9" ht="12.75" customHeight="1">
      <c r="I715" s="128"/>
    </row>
    <row r="716" spans="9:9" ht="12.75" customHeight="1">
      <c r="I716" s="128"/>
    </row>
    <row r="717" spans="9:9" ht="12.75" customHeight="1">
      <c r="I717" s="128"/>
    </row>
    <row r="718" spans="9:9" ht="12.75" customHeight="1">
      <c r="I718" s="128"/>
    </row>
    <row r="719" spans="9:9" ht="12.75" customHeight="1">
      <c r="I719" s="128"/>
    </row>
    <row r="720" spans="9:9" ht="12.75" customHeight="1">
      <c r="I720" s="128"/>
    </row>
    <row r="721" spans="9:9" ht="12.75" customHeight="1">
      <c r="I721" s="128"/>
    </row>
    <row r="722" spans="9:9" ht="12.75" customHeight="1">
      <c r="I722" s="128"/>
    </row>
    <row r="723" spans="9:9" ht="12.75" customHeight="1">
      <c r="I723" s="128"/>
    </row>
    <row r="724" spans="9:9" ht="12.75" customHeight="1">
      <c r="I724" s="128"/>
    </row>
    <row r="725" spans="9:9" ht="12.75" customHeight="1">
      <c r="I725" s="128"/>
    </row>
    <row r="726" spans="9:9" ht="12.75" customHeight="1">
      <c r="I726" s="128"/>
    </row>
    <row r="727" spans="9:9" ht="12.75" customHeight="1">
      <c r="I727" s="128"/>
    </row>
    <row r="728" spans="9:9" ht="12.75" customHeight="1">
      <c r="I728" s="128"/>
    </row>
    <row r="729" spans="9:9" ht="12.75" customHeight="1">
      <c r="I729" s="128"/>
    </row>
    <row r="730" spans="9:9" ht="12.75" customHeight="1">
      <c r="I730" s="128"/>
    </row>
    <row r="731" spans="9:9" ht="12.75" customHeight="1">
      <c r="I731" s="128"/>
    </row>
    <row r="732" spans="9:9" ht="12.75" customHeight="1">
      <c r="I732" s="128"/>
    </row>
    <row r="733" spans="9:9" ht="12.75" customHeight="1">
      <c r="I733" s="128"/>
    </row>
    <row r="734" spans="9:9" ht="12.75" customHeight="1">
      <c r="I734" s="128"/>
    </row>
    <row r="735" spans="9:9" ht="12.75" customHeight="1">
      <c r="I735" s="128"/>
    </row>
    <row r="736" spans="9:9" ht="12.75" customHeight="1">
      <c r="I736" s="128"/>
    </row>
    <row r="737" spans="9:9" ht="12.75" customHeight="1">
      <c r="I737" s="128"/>
    </row>
    <row r="738" spans="9:9" ht="12.75" customHeight="1">
      <c r="I738" s="128"/>
    </row>
    <row r="739" spans="9:9" ht="12.75" customHeight="1">
      <c r="I739" s="128"/>
    </row>
    <row r="740" spans="9:9" ht="12.75" customHeight="1">
      <c r="I740" s="128"/>
    </row>
    <row r="741" spans="9:9" ht="12.75" customHeight="1">
      <c r="I741" s="128"/>
    </row>
    <row r="742" spans="9:9" ht="12.75" customHeight="1">
      <c r="I742" s="128"/>
    </row>
    <row r="743" spans="9:9" ht="12.75" customHeight="1">
      <c r="I743" s="128"/>
    </row>
    <row r="744" spans="9:9" ht="12.75" customHeight="1">
      <c r="I744" s="128"/>
    </row>
    <row r="745" spans="9:9" ht="12.75" customHeight="1">
      <c r="I745" s="128"/>
    </row>
    <row r="746" spans="9:9" ht="12.75" customHeight="1">
      <c r="I746" s="128"/>
    </row>
    <row r="747" spans="9:9" ht="12.75" customHeight="1">
      <c r="I747" s="128"/>
    </row>
    <row r="748" spans="9:9" ht="12.75" customHeight="1">
      <c r="I748" s="128"/>
    </row>
    <row r="749" spans="9:9" ht="12.75" customHeight="1">
      <c r="I749" s="128"/>
    </row>
    <row r="750" spans="9:9" ht="12.75" customHeight="1">
      <c r="I750" s="128"/>
    </row>
    <row r="751" spans="9:9" ht="12.75" customHeight="1">
      <c r="I751" s="128"/>
    </row>
    <row r="752" spans="9:9" ht="12.75" customHeight="1">
      <c r="I752" s="128"/>
    </row>
    <row r="753" spans="9:9" ht="12.75" customHeight="1">
      <c r="I753" s="128"/>
    </row>
    <row r="754" spans="9:9" ht="12.75" customHeight="1">
      <c r="I754" s="128"/>
    </row>
    <row r="755" spans="9:9" ht="12.75" customHeight="1">
      <c r="I755" s="128"/>
    </row>
    <row r="756" spans="9:9" ht="12.75" customHeight="1">
      <c r="I756" s="128"/>
    </row>
    <row r="757" spans="9:9" ht="12.75" customHeight="1">
      <c r="I757" s="128"/>
    </row>
    <row r="758" spans="9:9" ht="12.75" customHeight="1">
      <c r="I758" s="128"/>
    </row>
    <row r="759" spans="9:9" ht="12.75" customHeight="1">
      <c r="I759" s="128"/>
    </row>
    <row r="760" spans="9:9" ht="12.75" customHeight="1">
      <c r="I760" s="128"/>
    </row>
    <row r="761" spans="9:9" ht="12.75" customHeight="1">
      <c r="I761" s="128"/>
    </row>
    <row r="762" spans="9:9" ht="12.75" customHeight="1">
      <c r="I762" s="128"/>
    </row>
    <row r="763" spans="9:9" ht="12.75" customHeight="1">
      <c r="I763" s="128"/>
    </row>
    <row r="764" spans="9:9" ht="12.75" customHeight="1">
      <c r="I764" s="128"/>
    </row>
    <row r="765" spans="9:9" ht="12.75" customHeight="1">
      <c r="I765" s="128"/>
    </row>
    <row r="766" spans="9:9" ht="12.75" customHeight="1">
      <c r="I766" s="128"/>
    </row>
    <row r="767" spans="9:9" ht="12.75" customHeight="1">
      <c r="I767" s="128"/>
    </row>
    <row r="768" spans="9:9" ht="12.75" customHeight="1">
      <c r="I768" s="128"/>
    </row>
    <row r="769" spans="9:9" ht="12.75" customHeight="1">
      <c r="I769" s="128"/>
    </row>
    <row r="770" spans="9:9" ht="12.75" customHeight="1">
      <c r="I770" s="128"/>
    </row>
    <row r="771" spans="9:9" ht="12.75" customHeight="1">
      <c r="I771" s="128"/>
    </row>
    <row r="772" spans="9:9" ht="12.75" customHeight="1">
      <c r="I772" s="128"/>
    </row>
    <row r="773" spans="9:9" ht="12.75" customHeight="1">
      <c r="I773" s="128"/>
    </row>
    <row r="774" spans="9:9" ht="12.75" customHeight="1">
      <c r="I774" s="128"/>
    </row>
    <row r="775" spans="9:9" ht="12.75" customHeight="1">
      <c r="I775" s="128"/>
    </row>
    <row r="776" spans="9:9" ht="12.75" customHeight="1">
      <c r="I776" s="128"/>
    </row>
    <row r="777" spans="9:9" ht="12.75" customHeight="1">
      <c r="I777" s="128"/>
    </row>
    <row r="778" spans="9:9" ht="12.75" customHeight="1">
      <c r="I778" s="128"/>
    </row>
    <row r="779" spans="9:9" ht="12.75" customHeight="1">
      <c r="I779" s="128"/>
    </row>
    <row r="780" spans="9:9" ht="12.75" customHeight="1">
      <c r="I780" s="128"/>
    </row>
    <row r="781" spans="9:9" ht="12.75" customHeight="1">
      <c r="I781" s="128"/>
    </row>
    <row r="782" spans="9:9" ht="12.75" customHeight="1">
      <c r="I782" s="128"/>
    </row>
    <row r="783" spans="9:9" ht="12.75" customHeight="1">
      <c r="I783" s="128"/>
    </row>
    <row r="784" spans="9:9" ht="12.75" customHeight="1">
      <c r="I784" s="128"/>
    </row>
    <row r="785" spans="9:9" ht="12.75" customHeight="1">
      <c r="I785" s="128"/>
    </row>
    <row r="786" spans="9:9" ht="12.75" customHeight="1">
      <c r="I786" s="128"/>
    </row>
    <row r="787" spans="9:9" ht="12.75" customHeight="1">
      <c r="I787" s="128"/>
    </row>
    <row r="788" spans="9:9" ht="12.75" customHeight="1">
      <c r="I788" s="128"/>
    </row>
    <row r="789" spans="9:9" ht="12.75" customHeight="1">
      <c r="I789" s="128"/>
    </row>
    <row r="790" spans="9:9" ht="12.75" customHeight="1">
      <c r="I790" s="128"/>
    </row>
    <row r="791" spans="9:9" ht="12.75" customHeight="1">
      <c r="I791" s="128"/>
    </row>
    <row r="792" spans="9:9" ht="12.75" customHeight="1">
      <c r="I792" s="128"/>
    </row>
    <row r="793" spans="9:9" ht="12.75" customHeight="1">
      <c r="I793" s="128"/>
    </row>
    <row r="794" spans="9:9" ht="12.75" customHeight="1">
      <c r="I794" s="128"/>
    </row>
    <row r="795" spans="9:9" ht="12.75" customHeight="1">
      <c r="I795" s="128"/>
    </row>
    <row r="796" spans="9:9" ht="12.75" customHeight="1">
      <c r="I796" s="128"/>
    </row>
    <row r="797" spans="9:9" ht="12.75" customHeight="1">
      <c r="I797" s="128"/>
    </row>
    <row r="798" spans="9:9" ht="12.75" customHeight="1">
      <c r="I798" s="128"/>
    </row>
    <row r="799" spans="9:9" ht="12.75" customHeight="1">
      <c r="I799" s="128"/>
    </row>
    <row r="800" spans="9:9" ht="12.75" customHeight="1">
      <c r="I800" s="128"/>
    </row>
    <row r="801" spans="9:9" ht="12.75" customHeight="1">
      <c r="I801" s="128"/>
    </row>
    <row r="802" spans="9:9" ht="12.75" customHeight="1">
      <c r="I802" s="128"/>
    </row>
    <row r="803" spans="9:9" ht="12.75" customHeight="1">
      <c r="I803" s="128"/>
    </row>
    <row r="804" spans="9:9" ht="12.75" customHeight="1">
      <c r="I804" s="128"/>
    </row>
    <row r="805" spans="9:9" ht="12.75" customHeight="1">
      <c r="I805" s="128"/>
    </row>
    <row r="806" spans="9:9" ht="12.75" customHeight="1">
      <c r="I806" s="128"/>
    </row>
    <row r="807" spans="9:9" ht="12.75" customHeight="1">
      <c r="I807" s="128"/>
    </row>
    <row r="808" spans="9:9" ht="12.75" customHeight="1">
      <c r="I808" s="128"/>
    </row>
    <row r="809" spans="9:9" ht="12.75" customHeight="1">
      <c r="I809" s="128"/>
    </row>
    <row r="810" spans="9:9" ht="12.75" customHeight="1">
      <c r="I810" s="128"/>
    </row>
    <row r="811" spans="9:9" ht="12.75" customHeight="1">
      <c r="I811" s="128"/>
    </row>
    <row r="812" spans="9:9" ht="12.75" customHeight="1">
      <c r="I812" s="128"/>
    </row>
    <row r="813" spans="9:9" ht="12.75" customHeight="1">
      <c r="I813" s="128"/>
    </row>
    <row r="814" spans="9:9" ht="12.75" customHeight="1">
      <c r="I814" s="128"/>
    </row>
    <row r="815" spans="9:9" ht="12.75" customHeight="1">
      <c r="I815" s="128"/>
    </row>
    <row r="816" spans="9:9" ht="12.75" customHeight="1">
      <c r="I816" s="128"/>
    </row>
    <row r="817" spans="9:9" ht="12.75" customHeight="1">
      <c r="I817" s="128"/>
    </row>
    <row r="818" spans="9:9" ht="12.75" customHeight="1">
      <c r="I818" s="128"/>
    </row>
    <row r="819" spans="9:9" ht="12.75" customHeight="1">
      <c r="I819" s="128"/>
    </row>
    <row r="820" spans="9:9" ht="12.75" customHeight="1">
      <c r="I820" s="128"/>
    </row>
    <row r="821" spans="9:9" ht="12.75" customHeight="1">
      <c r="I821" s="128"/>
    </row>
    <row r="822" spans="9:9" ht="12.75" customHeight="1">
      <c r="I822" s="128"/>
    </row>
    <row r="823" spans="9:9" ht="12.75" customHeight="1">
      <c r="I823" s="128"/>
    </row>
    <row r="824" spans="9:9" ht="12.75" customHeight="1">
      <c r="I824" s="128"/>
    </row>
    <row r="825" spans="9:9" ht="12.75" customHeight="1">
      <c r="I825" s="128"/>
    </row>
    <row r="826" spans="9:9" ht="12.75" customHeight="1">
      <c r="I826" s="128"/>
    </row>
    <row r="827" spans="9:9" ht="12.75" customHeight="1">
      <c r="I827" s="128"/>
    </row>
    <row r="828" spans="9:9" ht="12.75" customHeight="1">
      <c r="I828" s="128"/>
    </row>
    <row r="829" spans="9:9" ht="12.75" customHeight="1">
      <c r="I829" s="128"/>
    </row>
    <row r="830" spans="9:9" ht="12.75" customHeight="1">
      <c r="I830" s="128"/>
    </row>
    <row r="831" spans="9:9" ht="12.75" customHeight="1">
      <c r="I831" s="128"/>
    </row>
    <row r="832" spans="9:9" ht="12.75" customHeight="1">
      <c r="I832" s="128"/>
    </row>
    <row r="833" spans="9:9" ht="12.75" customHeight="1">
      <c r="I833" s="128"/>
    </row>
    <row r="834" spans="9:9" ht="12.75" customHeight="1">
      <c r="I834" s="128"/>
    </row>
    <row r="835" spans="9:9" ht="12.75" customHeight="1">
      <c r="I835" s="128"/>
    </row>
    <row r="836" spans="9:9" ht="12.75" customHeight="1">
      <c r="I836" s="128"/>
    </row>
    <row r="837" spans="9:9" ht="12.75" customHeight="1">
      <c r="I837" s="128"/>
    </row>
    <row r="838" spans="9:9" ht="12.75" customHeight="1">
      <c r="I838" s="128"/>
    </row>
    <row r="839" spans="9:9" ht="12.75" customHeight="1">
      <c r="I839" s="128"/>
    </row>
    <row r="840" spans="9:9" ht="12.75" customHeight="1">
      <c r="I840" s="128"/>
    </row>
    <row r="841" spans="9:9" ht="12.75" customHeight="1">
      <c r="I841" s="128"/>
    </row>
    <row r="842" spans="9:9" ht="12.75" customHeight="1">
      <c r="I842" s="128"/>
    </row>
    <row r="843" spans="9:9" ht="12.75" customHeight="1">
      <c r="I843" s="128"/>
    </row>
    <row r="844" spans="9:9" ht="12.75" customHeight="1">
      <c r="I844" s="128"/>
    </row>
    <row r="845" spans="9:9" ht="12.75" customHeight="1">
      <c r="I845" s="128"/>
    </row>
    <row r="846" spans="9:9" ht="12.75" customHeight="1">
      <c r="I846" s="128"/>
    </row>
    <row r="847" spans="9:9" ht="12.75" customHeight="1">
      <c r="I847" s="128"/>
    </row>
    <row r="848" spans="9:9" ht="12.75" customHeight="1">
      <c r="I848" s="128"/>
    </row>
    <row r="849" spans="9:9" ht="12.75" customHeight="1">
      <c r="I849" s="128"/>
    </row>
    <row r="850" spans="9:9" ht="12.75" customHeight="1">
      <c r="I850" s="128"/>
    </row>
    <row r="851" spans="9:9" ht="12.75" customHeight="1">
      <c r="I851" s="128"/>
    </row>
    <row r="852" spans="9:9" ht="12.75" customHeight="1">
      <c r="I852" s="128"/>
    </row>
    <row r="853" spans="9:9" ht="12.75" customHeight="1">
      <c r="I853" s="128"/>
    </row>
    <row r="854" spans="9:9" ht="12.75" customHeight="1">
      <c r="I854" s="128"/>
    </row>
    <row r="855" spans="9:9" ht="12.75" customHeight="1">
      <c r="I855" s="128"/>
    </row>
    <row r="856" spans="9:9" ht="12.75" customHeight="1">
      <c r="I856" s="128"/>
    </row>
    <row r="857" spans="9:9" ht="12.75" customHeight="1">
      <c r="I857" s="128"/>
    </row>
    <row r="858" spans="9:9" ht="12.75" customHeight="1">
      <c r="I858" s="128"/>
    </row>
    <row r="859" spans="9:9" ht="12.75" customHeight="1">
      <c r="I859" s="128"/>
    </row>
    <row r="860" spans="9:9" ht="12.75" customHeight="1">
      <c r="I860" s="128"/>
    </row>
    <row r="861" spans="9:9" ht="12.75" customHeight="1">
      <c r="I861" s="128"/>
    </row>
    <row r="862" spans="9:9" ht="12.75" customHeight="1">
      <c r="I862" s="128"/>
    </row>
    <row r="863" spans="9:9" ht="12.75" customHeight="1">
      <c r="I863" s="128"/>
    </row>
    <row r="864" spans="9:9" ht="12.75" customHeight="1">
      <c r="I864" s="128"/>
    </row>
    <row r="865" spans="9:9" ht="12.75" customHeight="1">
      <c r="I865" s="128"/>
    </row>
    <row r="866" spans="9:9" ht="12.75" customHeight="1">
      <c r="I866" s="128"/>
    </row>
    <row r="867" spans="9:9" ht="12.75" customHeight="1">
      <c r="I867" s="128"/>
    </row>
    <row r="868" spans="9:9" ht="12.75" customHeight="1">
      <c r="I868" s="128"/>
    </row>
    <row r="869" spans="9:9" ht="12.75" customHeight="1">
      <c r="I869" s="128"/>
    </row>
    <row r="870" spans="9:9" ht="12.75" customHeight="1">
      <c r="I870" s="128"/>
    </row>
    <row r="871" spans="9:9" ht="12.75" customHeight="1">
      <c r="I871" s="128"/>
    </row>
    <row r="872" spans="9:9" ht="12.75" customHeight="1">
      <c r="I872" s="128"/>
    </row>
    <row r="873" spans="9:9" ht="12.75" customHeight="1">
      <c r="I873" s="128"/>
    </row>
    <row r="874" spans="9:9" ht="12.75" customHeight="1">
      <c r="I874" s="128"/>
    </row>
    <row r="875" spans="9:9" ht="12.75" customHeight="1">
      <c r="I875" s="128"/>
    </row>
    <row r="876" spans="9:9" ht="12.75" customHeight="1">
      <c r="I876" s="128"/>
    </row>
    <row r="877" spans="9:9" ht="12.75" customHeight="1">
      <c r="I877" s="128"/>
    </row>
    <row r="878" spans="9:9" ht="12.75" customHeight="1">
      <c r="I878" s="128"/>
    </row>
    <row r="879" spans="9:9" ht="12.75" customHeight="1">
      <c r="I879" s="128"/>
    </row>
    <row r="880" spans="9:9" ht="12.75" customHeight="1">
      <c r="I880" s="128"/>
    </row>
    <row r="881" spans="9:9" ht="12.75" customHeight="1">
      <c r="I881" s="128"/>
    </row>
    <row r="882" spans="9:9" ht="12.75" customHeight="1">
      <c r="I882" s="128"/>
    </row>
    <row r="883" spans="9:9" ht="12.75" customHeight="1">
      <c r="I883" s="128"/>
    </row>
    <row r="884" spans="9:9" ht="12.75" customHeight="1">
      <c r="I884" s="128"/>
    </row>
    <row r="885" spans="9:9" ht="12.75" customHeight="1">
      <c r="I885" s="128"/>
    </row>
    <row r="886" spans="9:9" ht="12.75" customHeight="1">
      <c r="I886" s="128"/>
    </row>
    <row r="887" spans="9:9" ht="12.75" customHeight="1">
      <c r="I887" s="128"/>
    </row>
    <row r="888" spans="9:9" ht="12.75" customHeight="1">
      <c r="I888" s="128"/>
    </row>
    <row r="889" spans="9:9" ht="12.75" customHeight="1">
      <c r="I889" s="128"/>
    </row>
    <row r="890" spans="9:9" ht="12.75" customHeight="1">
      <c r="I890" s="128"/>
    </row>
    <row r="891" spans="9:9" ht="12.75" customHeight="1">
      <c r="I891" s="128"/>
    </row>
    <row r="892" spans="9:9" ht="12.75" customHeight="1">
      <c r="I892" s="128"/>
    </row>
    <row r="893" spans="9:9" ht="12.75" customHeight="1">
      <c r="I893" s="128"/>
    </row>
    <row r="894" spans="9:9" ht="12.75" customHeight="1">
      <c r="I894" s="128"/>
    </row>
    <row r="895" spans="9:9" ht="12.75" customHeight="1">
      <c r="I895" s="128"/>
    </row>
    <row r="896" spans="9:9" ht="12.75" customHeight="1">
      <c r="I896" s="128"/>
    </row>
    <row r="897" spans="9:9" ht="12.75" customHeight="1">
      <c r="I897" s="128"/>
    </row>
    <row r="898" spans="9:9" ht="12.75" customHeight="1">
      <c r="I898" s="128"/>
    </row>
    <row r="899" spans="9:9" ht="12.75" customHeight="1">
      <c r="I899" s="128"/>
    </row>
    <row r="900" spans="9:9" ht="12.75" customHeight="1">
      <c r="I900" s="128"/>
    </row>
    <row r="901" spans="9:9" ht="12.75" customHeight="1">
      <c r="I901" s="128"/>
    </row>
    <row r="902" spans="9:9" ht="12.75" customHeight="1">
      <c r="I902" s="128"/>
    </row>
    <row r="903" spans="9:9" ht="12.75" customHeight="1">
      <c r="I903" s="128"/>
    </row>
    <row r="904" spans="9:9" ht="12.75" customHeight="1">
      <c r="I904" s="128"/>
    </row>
    <row r="905" spans="9:9" ht="12.75" customHeight="1">
      <c r="I905" s="128"/>
    </row>
    <row r="906" spans="9:9" ht="12.75" customHeight="1">
      <c r="I906" s="128"/>
    </row>
    <row r="907" spans="9:9" ht="12.75" customHeight="1">
      <c r="I907" s="128"/>
    </row>
    <row r="908" spans="9:9" ht="12.75" customHeight="1">
      <c r="I908" s="128"/>
    </row>
    <row r="909" spans="9:9" ht="12.75" customHeight="1">
      <c r="I909" s="128"/>
    </row>
    <row r="910" spans="9:9" ht="12.75" customHeight="1">
      <c r="I910" s="128"/>
    </row>
    <row r="911" spans="9:9" ht="12.75" customHeight="1">
      <c r="I911" s="128"/>
    </row>
    <row r="912" spans="9:9" ht="12.75" customHeight="1">
      <c r="I912" s="128"/>
    </row>
    <row r="913" spans="9:9" ht="12.75" customHeight="1">
      <c r="I913" s="128"/>
    </row>
    <row r="914" spans="9:9" ht="12.75" customHeight="1">
      <c r="I914" s="128"/>
    </row>
    <row r="915" spans="9:9" ht="12.75" customHeight="1">
      <c r="I915" s="128"/>
    </row>
    <row r="916" spans="9:9" ht="12.75" customHeight="1">
      <c r="I916" s="128"/>
    </row>
    <row r="917" spans="9:9" ht="12.75" customHeight="1">
      <c r="I917" s="128"/>
    </row>
    <row r="918" spans="9:9" ht="12.75" customHeight="1">
      <c r="I918" s="128"/>
    </row>
    <row r="919" spans="9:9" ht="12.75" customHeight="1">
      <c r="I919" s="128"/>
    </row>
    <row r="920" spans="9:9" ht="12.75" customHeight="1">
      <c r="I920" s="128"/>
    </row>
    <row r="921" spans="9:9" ht="12.75" customHeight="1">
      <c r="I921" s="128"/>
    </row>
    <row r="922" spans="9:9" ht="12.75" customHeight="1">
      <c r="I922" s="128"/>
    </row>
    <row r="923" spans="9:9" ht="12.75" customHeight="1">
      <c r="I923" s="128"/>
    </row>
    <row r="924" spans="9:9" ht="12.75" customHeight="1">
      <c r="I924" s="128"/>
    </row>
    <row r="925" spans="9:9" ht="12.75" customHeight="1">
      <c r="I925" s="128"/>
    </row>
    <row r="926" spans="9:9" ht="12.75" customHeight="1">
      <c r="I926" s="128"/>
    </row>
    <row r="927" spans="9:9" ht="12.75" customHeight="1">
      <c r="I927" s="128"/>
    </row>
    <row r="928" spans="9:9" ht="12.75" customHeight="1">
      <c r="I928" s="128"/>
    </row>
    <row r="929" spans="9:9" ht="12.75" customHeight="1">
      <c r="I929" s="128"/>
    </row>
    <row r="930" spans="9:9" ht="12.75" customHeight="1">
      <c r="I930" s="128"/>
    </row>
    <row r="931" spans="9:9" ht="12.75" customHeight="1">
      <c r="I931" s="128"/>
    </row>
  </sheetData>
  <mergeCells count="35">
    <mergeCell ref="K8:P8"/>
    <mergeCell ref="K9:P9"/>
    <mergeCell ref="K12:P12"/>
    <mergeCell ref="K13:P13"/>
    <mergeCell ref="E8:F9"/>
    <mergeCell ref="I8:I9"/>
    <mergeCell ref="A52:G52"/>
    <mergeCell ref="A3:I3"/>
    <mergeCell ref="A4:I4"/>
    <mergeCell ref="A5:I5"/>
    <mergeCell ref="D8:D9"/>
    <mergeCell ref="E16:E17"/>
    <mergeCell ref="B22:I22"/>
    <mergeCell ref="A21:G21"/>
    <mergeCell ref="B43:I43"/>
    <mergeCell ref="B49:I49"/>
    <mergeCell ref="C12:G12"/>
    <mergeCell ref="A48:G48"/>
    <mergeCell ref="B18:I18"/>
    <mergeCell ref="A70:I70"/>
    <mergeCell ref="A71:I71"/>
    <mergeCell ref="F62:I62"/>
    <mergeCell ref="B53:I53"/>
    <mergeCell ref="A56:G56"/>
    <mergeCell ref="A69:I69"/>
    <mergeCell ref="A57:G57"/>
    <mergeCell ref="I16:I17"/>
    <mergeCell ref="A13:I13"/>
    <mergeCell ref="G16:G17"/>
    <mergeCell ref="B16:B17"/>
    <mergeCell ref="C16:C17"/>
    <mergeCell ref="D16:D17"/>
    <mergeCell ref="F16:F17"/>
    <mergeCell ref="A16:A17"/>
    <mergeCell ref="H16:H17"/>
  </mergeCells>
  <phoneticPr fontId="1" type="noConversion"/>
  <pageMargins left="0.9055118110236221" right="0.51181102362204722" top="0.78740157480314965" bottom="0.78740157480314965" header="0" footer="0"/>
  <pageSetup paperSize="9" scale="39" orientation="portrait" r:id="rId1"/>
  <rowBreaks count="2" manualBreakCount="2">
    <brk id="38" max="8" man="1"/>
    <brk id="71"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45"/>
  <sheetViews>
    <sheetView view="pageBreakPreview" topLeftCell="A19" zoomScale="80" zoomScaleNormal="70" zoomScaleSheetLayoutView="80" workbookViewId="0">
      <selection activeCell="F12" sqref="F12"/>
    </sheetView>
  </sheetViews>
  <sheetFormatPr defaultColWidth="8.85546875" defaultRowHeight="12.75"/>
  <cols>
    <col min="1" max="1" width="8.85546875" style="7"/>
    <col min="2" max="2" width="9.85546875" style="7" customWidth="1"/>
    <col min="3" max="3" width="37.85546875" style="7" customWidth="1"/>
    <col min="4" max="4" width="14.85546875" style="7" customWidth="1"/>
    <col min="5" max="5" width="30.42578125" style="7" customWidth="1"/>
    <col min="6" max="6" width="16.140625" style="7" customWidth="1"/>
    <col min="7" max="7" width="22.42578125" style="7" customWidth="1"/>
    <col min="8" max="8" width="15.85546875" style="7" customWidth="1"/>
    <col min="9" max="10" width="25.28515625" style="7" customWidth="1"/>
    <col min="11" max="11" width="8" style="7" customWidth="1"/>
    <col min="12" max="16384" width="8.85546875" style="7"/>
  </cols>
  <sheetData>
    <row r="1" spans="1:18" ht="24" customHeight="1"/>
    <row r="2" spans="1:18" ht="31.5" customHeight="1">
      <c r="C2" s="15"/>
      <c r="D2" s="146"/>
      <c r="E2" s="146"/>
      <c r="F2" s="146"/>
      <c r="G2" s="146"/>
      <c r="H2" s="146"/>
      <c r="I2" s="146"/>
    </row>
    <row r="3" spans="1:18" ht="29.25" customHeight="1">
      <c r="A3" s="397" t="s">
        <v>10</v>
      </c>
      <c r="B3" s="397"/>
      <c r="C3" s="397"/>
      <c r="D3" s="397"/>
      <c r="E3" s="397"/>
      <c r="F3" s="397"/>
      <c r="G3" s="397"/>
      <c r="H3" s="397"/>
      <c r="I3" s="397"/>
      <c r="J3" s="397"/>
      <c r="K3" s="397"/>
    </row>
    <row r="4" spans="1:18" ht="28.5" customHeight="1">
      <c r="A4" s="397" t="s">
        <v>9</v>
      </c>
      <c r="B4" s="397"/>
      <c r="C4" s="397"/>
      <c r="D4" s="397"/>
      <c r="E4" s="397"/>
      <c r="F4" s="397"/>
      <c r="G4" s="397"/>
      <c r="H4" s="397"/>
      <c r="I4" s="397"/>
      <c r="J4" s="397"/>
      <c r="K4" s="397"/>
    </row>
    <row r="5" spans="1:18" ht="28.5" customHeight="1">
      <c r="A5" s="397" t="s">
        <v>20</v>
      </c>
      <c r="B5" s="397"/>
      <c r="C5" s="397"/>
      <c r="D5" s="397"/>
      <c r="E5" s="397"/>
      <c r="F5" s="397"/>
      <c r="G5" s="397"/>
      <c r="H5" s="397"/>
      <c r="I5" s="397"/>
      <c r="J5" s="397"/>
      <c r="K5" s="397"/>
      <c r="M5" s="408"/>
      <c r="N5" s="408"/>
      <c r="O5" s="408"/>
      <c r="P5" s="408"/>
      <c r="Q5" s="408"/>
      <c r="R5" s="408"/>
    </row>
    <row r="6" spans="1:18" ht="24.75" customHeight="1">
      <c r="A6" s="200"/>
      <c r="B6" s="200"/>
      <c r="C6" s="200"/>
      <c r="D6" s="200"/>
      <c r="E6" s="200"/>
      <c r="F6" s="243"/>
      <c r="G6" s="243"/>
      <c r="H6" s="200"/>
      <c r="I6" s="200"/>
      <c r="J6" s="200"/>
      <c r="K6" s="200"/>
      <c r="M6" s="178"/>
      <c r="N6" s="178"/>
      <c r="O6" s="178"/>
      <c r="P6" s="178"/>
      <c r="Q6" s="178"/>
      <c r="R6" s="178"/>
    </row>
    <row r="7" spans="1:18" ht="24.75" customHeight="1">
      <c r="A7" s="200"/>
      <c r="B7" s="200"/>
      <c r="C7" s="200"/>
      <c r="D7" s="200"/>
      <c r="E7" s="200"/>
      <c r="F7" s="243"/>
      <c r="G7" s="243"/>
      <c r="H7" s="200"/>
      <c r="I7" s="200"/>
      <c r="J7" s="200"/>
      <c r="K7" s="200"/>
      <c r="M7" s="178"/>
      <c r="N7" s="178"/>
      <c r="O7" s="178"/>
      <c r="P7" s="178"/>
      <c r="Q7" s="178"/>
      <c r="R7" s="178"/>
    </row>
    <row r="8" spans="1:18" ht="24.75" customHeight="1">
      <c r="A8" s="349"/>
      <c r="B8" s="349"/>
      <c r="C8" s="349"/>
      <c r="D8" s="349"/>
      <c r="E8" s="349"/>
      <c r="F8" s="349"/>
      <c r="G8" s="349"/>
      <c r="H8" s="349"/>
      <c r="I8" s="349"/>
      <c r="J8" s="349"/>
      <c r="K8" s="349"/>
      <c r="M8" s="348"/>
      <c r="N8" s="348"/>
      <c r="O8" s="348"/>
      <c r="P8" s="348"/>
      <c r="Q8" s="348"/>
      <c r="R8" s="348"/>
    </row>
    <row r="9" spans="1:18" ht="26.25" customHeight="1">
      <c r="B9" s="14"/>
      <c r="C9" s="13"/>
      <c r="I9" s="409"/>
      <c r="J9" s="409"/>
      <c r="K9" s="409"/>
      <c r="L9" s="409"/>
      <c r="M9" s="408"/>
      <c r="N9" s="408"/>
      <c r="O9" s="408"/>
      <c r="P9" s="408"/>
      <c r="Q9" s="408"/>
      <c r="R9" s="408"/>
    </row>
    <row r="10" spans="1:18" ht="33.75">
      <c r="A10" s="397" t="s">
        <v>237</v>
      </c>
      <c r="B10" s="397"/>
      <c r="C10" s="397"/>
      <c r="D10" s="397"/>
      <c r="E10" s="397"/>
      <c r="F10" s="397"/>
      <c r="G10" s="397"/>
      <c r="H10" s="397"/>
      <c r="I10" s="397"/>
      <c r="J10" s="397"/>
      <c r="K10" s="397"/>
    </row>
    <row r="11" spans="1:18" ht="27.75">
      <c r="A11" s="193"/>
      <c r="B11" s="193"/>
      <c r="C11" s="193"/>
      <c r="D11" s="193"/>
      <c r="E11" s="193"/>
      <c r="F11" s="242"/>
      <c r="G11" s="242"/>
      <c r="H11" s="193"/>
      <c r="I11" s="193"/>
      <c r="J11" s="193"/>
      <c r="K11" s="179"/>
    </row>
    <row r="12" spans="1:18" ht="27.75">
      <c r="A12" s="347"/>
      <c r="B12" s="347"/>
      <c r="C12" s="347"/>
      <c r="D12" s="347"/>
      <c r="E12" s="347"/>
      <c r="F12" s="347"/>
      <c r="G12" s="347"/>
      <c r="H12" s="347"/>
      <c r="I12" s="347"/>
      <c r="J12" s="347"/>
      <c r="K12" s="179"/>
    </row>
    <row r="13" spans="1:18" ht="27.75">
      <c r="A13" s="347"/>
      <c r="B13" s="347"/>
      <c r="C13" s="347"/>
      <c r="D13" s="347"/>
      <c r="E13" s="347"/>
      <c r="F13" s="347"/>
      <c r="G13" s="347"/>
      <c r="H13" s="347"/>
      <c r="I13" s="347"/>
      <c r="J13" s="347"/>
      <c r="K13" s="179"/>
    </row>
    <row r="14" spans="1:18" ht="27.75">
      <c r="A14" s="347"/>
      <c r="B14" s="347"/>
      <c r="C14" s="347"/>
      <c r="D14" s="347"/>
      <c r="E14" s="347"/>
      <c r="F14" s="347"/>
      <c r="G14" s="347"/>
      <c r="H14" s="347"/>
      <c r="I14" s="347"/>
      <c r="J14" s="347"/>
      <c r="K14" s="179"/>
    </row>
    <row r="15" spans="1:18" ht="27">
      <c r="A15" s="194"/>
      <c r="B15" s="194"/>
      <c r="C15" s="194"/>
      <c r="D15" s="194"/>
      <c r="E15" s="194"/>
      <c r="F15" s="194"/>
      <c r="G15" s="194"/>
      <c r="H15" s="194"/>
      <c r="I15" s="194"/>
      <c r="J15" s="194"/>
    </row>
    <row r="16" spans="1:18" ht="27">
      <c r="A16" s="194"/>
      <c r="B16" s="404" t="s">
        <v>8</v>
      </c>
      <c r="C16" s="401" t="s">
        <v>16</v>
      </c>
      <c r="D16" s="398" t="s">
        <v>15</v>
      </c>
      <c r="E16" s="400"/>
      <c r="F16" s="398" t="s">
        <v>61</v>
      </c>
      <c r="G16" s="400"/>
      <c r="H16" s="398" t="s">
        <v>199</v>
      </c>
      <c r="I16" s="400"/>
      <c r="J16" s="398" t="s">
        <v>0</v>
      </c>
    </row>
    <row r="17" spans="1:11" ht="27" customHeight="1">
      <c r="A17" s="194"/>
      <c r="B17" s="405"/>
      <c r="C17" s="402"/>
      <c r="D17" s="247" t="s">
        <v>14</v>
      </c>
      <c r="E17" s="248" t="s">
        <v>13</v>
      </c>
      <c r="F17" s="249" t="s">
        <v>14</v>
      </c>
      <c r="G17" s="250" t="s">
        <v>13</v>
      </c>
      <c r="H17" s="247" t="s">
        <v>14</v>
      </c>
      <c r="I17" s="248" t="s">
        <v>13</v>
      </c>
      <c r="J17" s="398"/>
    </row>
    <row r="18" spans="1:11" ht="46.5" customHeight="1">
      <c r="A18" s="194"/>
      <c r="B18" s="343">
        <v>1</v>
      </c>
      <c r="C18" s="251" t="s">
        <v>27</v>
      </c>
      <c r="D18" s="252">
        <v>1</v>
      </c>
      <c r="E18" s="253">
        <f>D18*'ANEXO IB - Planilha Orçamentari'!I21</f>
        <v>1216.22</v>
      </c>
      <c r="F18" s="252">
        <v>0</v>
      </c>
      <c r="G18" s="253">
        <f>F18*'ANEXO IB - Planilha Orçamentari'!K21</f>
        <v>0</v>
      </c>
      <c r="H18" s="252">
        <v>0</v>
      </c>
      <c r="I18" s="253">
        <f>H18*'ANEXO IB - Planilha Orçamentari'!M21</f>
        <v>0</v>
      </c>
      <c r="J18" s="345">
        <f>SUM(E18,G18,I18)</f>
        <v>1216.22</v>
      </c>
    </row>
    <row r="19" spans="1:11" ht="58.5" customHeight="1">
      <c r="A19" s="194"/>
      <c r="B19" s="343">
        <v>2</v>
      </c>
      <c r="C19" s="251" t="s">
        <v>40</v>
      </c>
      <c r="D19" s="252">
        <v>0.4</v>
      </c>
      <c r="E19" s="253">
        <f>D19*'ANEXO IB - Planilha Orçamentari'!I42</f>
        <v>117333.072</v>
      </c>
      <c r="F19" s="252">
        <v>0.3</v>
      </c>
      <c r="G19" s="253">
        <f>F19*'ANEXO IB - Planilha Orçamentari'!I42</f>
        <v>87999.803999999989</v>
      </c>
      <c r="H19" s="252">
        <v>0.3</v>
      </c>
      <c r="I19" s="253">
        <f>H19*'ANEXO IB - Planilha Orçamentari'!I42</f>
        <v>87999.803999999989</v>
      </c>
      <c r="J19" s="345">
        <f t="shared" ref="J19:J22" si="0">SUM(E19,G19,I19)</f>
        <v>293332.68</v>
      </c>
    </row>
    <row r="20" spans="1:11" ht="36.75" customHeight="1">
      <c r="A20" s="194"/>
      <c r="B20" s="343">
        <v>3</v>
      </c>
      <c r="C20" s="251" t="s">
        <v>110</v>
      </c>
      <c r="D20" s="252">
        <v>0</v>
      </c>
      <c r="E20" s="253">
        <f>D20*'ANEXO IB - Planilha Orçamentari'!I48</f>
        <v>0</v>
      </c>
      <c r="F20" s="252">
        <v>0</v>
      </c>
      <c r="G20" s="253">
        <f>F20*'ANEXO IB - Planilha Orçamentari'!K48</f>
        <v>0</v>
      </c>
      <c r="H20" s="252">
        <v>1</v>
      </c>
      <c r="I20" s="253">
        <f>H20*'ANEXO IB - Planilha Orçamentari'!I48</f>
        <v>19672.689999999999</v>
      </c>
      <c r="J20" s="345">
        <f t="shared" si="0"/>
        <v>19672.689999999999</v>
      </c>
    </row>
    <row r="21" spans="1:11" ht="53.25" customHeight="1">
      <c r="A21" s="194"/>
      <c r="B21" s="343">
        <v>4</v>
      </c>
      <c r="C21" s="251" t="s">
        <v>113</v>
      </c>
      <c r="D21" s="252">
        <v>1</v>
      </c>
      <c r="E21" s="253">
        <f>D21*'ANEXO IB - Planilha Orçamentari'!I52</f>
        <v>9244.7099999999991</v>
      </c>
      <c r="F21" s="252">
        <v>0</v>
      </c>
      <c r="G21" s="253">
        <f>F21*'ANEXO IB - Planilha Orçamentari'!K52</f>
        <v>0</v>
      </c>
      <c r="H21" s="252">
        <v>0</v>
      </c>
      <c r="I21" s="253">
        <f>H21*'ANEXO IB - Planilha Orçamentari'!I52</f>
        <v>0</v>
      </c>
      <c r="J21" s="345">
        <f t="shared" si="0"/>
        <v>9244.7099999999991</v>
      </c>
    </row>
    <row r="22" spans="1:11" ht="53.25" customHeight="1">
      <c r="A22" s="194"/>
      <c r="B22" s="343">
        <v>5</v>
      </c>
      <c r="C22" s="251" t="s">
        <v>150</v>
      </c>
      <c r="D22" s="252">
        <v>0</v>
      </c>
      <c r="E22" s="253">
        <f>D22*'ANEXO IB - Planilha Orçamentari'!I56</f>
        <v>0</v>
      </c>
      <c r="F22" s="252">
        <v>0.5</v>
      </c>
      <c r="G22" s="253">
        <f>F22*'ANEXO IB - Planilha Orçamentari'!I56</f>
        <v>1348.16</v>
      </c>
      <c r="H22" s="252">
        <v>0.5</v>
      </c>
      <c r="I22" s="253">
        <f>H22*'ANEXO IB - Planilha Orçamentari'!I56</f>
        <v>1348.16</v>
      </c>
      <c r="J22" s="345">
        <f t="shared" si="0"/>
        <v>2696.32</v>
      </c>
    </row>
    <row r="23" spans="1:11" ht="38.450000000000003" customHeight="1">
      <c r="A23" s="194"/>
      <c r="B23" s="403" t="s">
        <v>0</v>
      </c>
      <c r="C23" s="403"/>
      <c r="D23" s="399">
        <f>ROUND(SUM(E18:E22),2)</f>
        <v>127794</v>
      </c>
      <c r="E23" s="399"/>
      <c r="F23" s="406">
        <f>SUM(G18:G22)</f>
        <v>89347.963999999993</v>
      </c>
      <c r="G23" s="407"/>
      <c r="H23" s="399">
        <f>ROUND(SUM(I18:I22),2)</f>
        <v>109020.65</v>
      </c>
      <c r="I23" s="399"/>
      <c r="J23" s="344">
        <f>ROUND(SUM(J18:J22),2)</f>
        <v>326162.62</v>
      </c>
    </row>
    <row r="24" spans="1:11" ht="17.25" customHeight="1">
      <c r="A24" s="194"/>
      <c r="B24" s="254"/>
      <c r="C24" s="255"/>
      <c r="D24" s="256"/>
      <c r="E24" s="257"/>
      <c r="F24" s="257"/>
      <c r="G24" s="257"/>
      <c r="H24" s="257"/>
      <c r="I24" s="258"/>
      <c r="J24" s="258"/>
    </row>
    <row r="25" spans="1:11" ht="22.5" customHeight="1">
      <c r="A25" s="194"/>
      <c r="B25" s="195"/>
      <c r="C25" s="196"/>
      <c r="D25" s="197"/>
      <c r="E25" s="198"/>
      <c r="F25" s="198"/>
      <c r="G25" s="198"/>
      <c r="H25" s="199"/>
      <c r="I25" s="194"/>
      <c r="J25" s="194"/>
    </row>
    <row r="26" spans="1:11" ht="22.5" customHeight="1">
      <c r="A26" s="194"/>
      <c r="B26" s="195"/>
      <c r="C26" s="196"/>
      <c r="D26" s="197"/>
      <c r="E26" s="198"/>
      <c r="F26" s="198"/>
      <c r="G26" s="198"/>
      <c r="H26" s="199"/>
      <c r="I26" s="194"/>
      <c r="J26" s="194"/>
    </row>
    <row r="27" spans="1:11" ht="22.5" customHeight="1">
      <c r="A27" s="194"/>
      <c r="B27" s="195"/>
      <c r="C27" s="196"/>
      <c r="D27" s="197"/>
      <c r="E27" s="198"/>
      <c r="F27" s="198"/>
      <c r="G27" s="198"/>
      <c r="H27" s="199"/>
      <c r="I27" s="194"/>
      <c r="J27" s="194"/>
    </row>
    <row r="28" spans="1:11" ht="22.5" customHeight="1">
      <c r="B28" s="12"/>
      <c r="C28" s="11"/>
      <c r="D28" s="10"/>
      <c r="E28" s="9"/>
      <c r="F28" s="9"/>
      <c r="G28" s="9"/>
      <c r="H28" s="16"/>
    </row>
    <row r="29" spans="1:11" ht="22.5" customHeight="1">
      <c r="B29" s="12"/>
      <c r="C29" s="11"/>
      <c r="D29" s="10"/>
      <c r="E29" s="9"/>
      <c r="F29" s="9"/>
      <c r="G29" s="9"/>
      <c r="H29" s="16"/>
    </row>
    <row r="30" spans="1:11" ht="33" customHeight="1">
      <c r="B30" s="12"/>
      <c r="C30" s="11"/>
      <c r="D30" s="10"/>
      <c r="E30" s="9"/>
      <c r="F30" s="9"/>
      <c r="G30" s="9"/>
      <c r="H30" s="16"/>
      <c r="I30" s="201" t="s">
        <v>233</v>
      </c>
      <c r="J30" s="192"/>
      <c r="K30" s="192"/>
    </row>
    <row r="31" spans="1:11" ht="33" customHeight="1">
      <c r="B31" s="12"/>
      <c r="C31" s="11"/>
      <c r="D31" s="10"/>
      <c r="E31" s="9"/>
      <c r="F31" s="9"/>
      <c r="G31" s="9"/>
      <c r="H31" s="16"/>
      <c r="I31" s="201"/>
      <c r="J31" s="192"/>
      <c r="K31" s="192"/>
    </row>
    <row r="32" spans="1:11" ht="33" customHeight="1">
      <c r="B32" s="12"/>
      <c r="C32" s="11"/>
      <c r="D32" s="10"/>
      <c r="E32" s="9"/>
      <c r="F32" s="9"/>
      <c r="G32" s="9"/>
      <c r="H32" s="16"/>
      <c r="I32" s="201"/>
      <c r="J32" s="192"/>
      <c r="K32" s="192"/>
    </row>
    <row r="33" spans="2:11" ht="33" customHeight="1">
      <c r="B33" s="12"/>
      <c r="C33" s="11"/>
      <c r="D33" s="10"/>
      <c r="E33" s="9"/>
      <c r="F33" s="9"/>
      <c r="G33" s="9"/>
      <c r="H33" s="16"/>
      <c r="I33" s="201"/>
      <c r="J33" s="192"/>
      <c r="K33" s="192"/>
    </row>
    <row r="34" spans="2:11" ht="33" customHeight="1">
      <c r="B34" s="12"/>
      <c r="C34" s="11"/>
      <c r="D34" s="10"/>
      <c r="E34" s="9"/>
      <c r="F34" s="9"/>
      <c r="G34" s="9"/>
      <c r="H34" s="16"/>
      <c r="I34" s="201"/>
      <c r="J34" s="192"/>
      <c r="K34" s="192"/>
    </row>
    <row r="35" spans="2:11" ht="33" customHeight="1">
      <c r="B35" s="12"/>
      <c r="C35" s="11"/>
      <c r="D35" s="10"/>
      <c r="E35" s="9"/>
      <c r="F35" s="9"/>
      <c r="G35" s="9"/>
      <c r="H35" s="16"/>
      <c r="I35" s="201"/>
      <c r="J35" s="192"/>
      <c r="K35" s="192"/>
    </row>
    <row r="36" spans="2:11" ht="32.25" customHeight="1">
      <c r="B36" s="12"/>
      <c r="C36" s="11"/>
      <c r="D36" s="10"/>
      <c r="E36" s="9"/>
      <c r="F36" s="9"/>
      <c r="G36" s="9"/>
      <c r="H36" s="16"/>
      <c r="I36" s="201"/>
      <c r="J36" s="192"/>
      <c r="K36" s="192"/>
    </row>
    <row r="37" spans="2:11" ht="32.25" customHeight="1">
      <c r="B37" s="12"/>
      <c r="C37" s="11"/>
      <c r="D37" s="10"/>
      <c r="E37" s="9"/>
      <c r="F37" s="9"/>
      <c r="G37" s="9"/>
      <c r="H37" s="16"/>
      <c r="I37" s="201"/>
      <c r="J37" s="192"/>
      <c r="K37" s="192"/>
    </row>
    <row r="38" spans="2:11" ht="32.25" customHeight="1">
      <c r="B38" s="12"/>
      <c r="C38" s="11"/>
      <c r="D38" s="10"/>
      <c r="E38" s="9"/>
      <c r="F38" s="9"/>
      <c r="G38" s="9"/>
      <c r="H38" s="16"/>
      <c r="I38" s="177"/>
      <c r="J38" s="177"/>
      <c r="K38" s="177"/>
    </row>
    <row r="39" spans="2:11" ht="32.25" customHeight="1">
      <c r="B39" s="12"/>
      <c r="C39" s="11"/>
      <c r="D39" s="10"/>
      <c r="E39" s="9"/>
      <c r="F39" s="9"/>
      <c r="G39" s="9"/>
      <c r="H39" s="16"/>
      <c r="I39" s="177"/>
      <c r="J39" s="177"/>
      <c r="K39" s="177"/>
    </row>
    <row r="40" spans="2:11" ht="13.5" customHeight="1">
      <c r="B40" s="12"/>
      <c r="C40" s="11"/>
      <c r="D40" s="10"/>
      <c r="E40" s="9"/>
      <c r="F40" s="9"/>
      <c r="G40" s="9"/>
      <c r="H40" s="16"/>
    </row>
    <row r="41" spans="2:11" ht="23.25">
      <c r="B41" s="12"/>
      <c r="C41" s="11"/>
      <c r="D41" s="202"/>
      <c r="E41" s="203" t="s">
        <v>12</v>
      </c>
      <c r="F41" s="203"/>
      <c r="G41" s="203"/>
      <c r="H41" s="203"/>
      <c r="I41" s="8"/>
      <c r="J41" s="8"/>
      <c r="K41" s="8"/>
    </row>
    <row r="42" spans="2:11" ht="23.25">
      <c r="B42" s="12"/>
      <c r="C42" s="11"/>
      <c r="D42" s="202"/>
      <c r="E42" s="203" t="s">
        <v>125</v>
      </c>
      <c r="F42" s="203"/>
      <c r="G42" s="203"/>
      <c r="H42" s="204"/>
      <c r="I42" s="8"/>
      <c r="J42" s="8"/>
      <c r="K42" s="8"/>
    </row>
    <row r="43" spans="2:11" ht="23.25">
      <c r="B43" s="12"/>
      <c r="C43" s="11"/>
      <c r="D43" s="202"/>
      <c r="E43" s="203" t="s">
        <v>126</v>
      </c>
      <c r="F43" s="203"/>
      <c r="G43" s="203"/>
      <c r="H43" s="204"/>
      <c r="I43" s="8"/>
      <c r="J43" s="8"/>
      <c r="K43" s="8"/>
    </row>
    <row r="44" spans="2:11" ht="23.25">
      <c r="B44" s="12"/>
      <c r="C44" s="11"/>
      <c r="D44" s="202"/>
      <c r="E44" s="203" t="s">
        <v>127</v>
      </c>
      <c r="F44" s="203"/>
      <c r="G44" s="203"/>
      <c r="H44" s="204"/>
      <c r="I44" s="8"/>
      <c r="J44" s="8"/>
      <c r="K44" s="8"/>
    </row>
    <row r="45" spans="2:11" ht="23.25">
      <c r="B45" s="12"/>
      <c r="C45" s="11"/>
      <c r="D45" s="202"/>
      <c r="E45" s="204"/>
      <c r="F45" s="204"/>
      <c r="G45" s="204"/>
      <c r="H45" s="204"/>
      <c r="I45" s="8"/>
      <c r="J45" s="8"/>
      <c r="K45" s="8"/>
    </row>
  </sheetData>
  <mergeCells count="17">
    <mergeCell ref="M5:R5"/>
    <mergeCell ref="M9:R9"/>
    <mergeCell ref="A3:K3"/>
    <mergeCell ref="A4:K4"/>
    <mergeCell ref="A5:K5"/>
    <mergeCell ref="I9:L9"/>
    <mergeCell ref="A10:K10"/>
    <mergeCell ref="J16:J17"/>
    <mergeCell ref="H23:I23"/>
    <mergeCell ref="D16:E16"/>
    <mergeCell ref="C16:C17"/>
    <mergeCell ref="B23:C23"/>
    <mergeCell ref="D23:E23"/>
    <mergeCell ref="B16:B17"/>
    <mergeCell ref="H16:I16"/>
    <mergeCell ref="F16:G16"/>
    <mergeCell ref="F23:G23"/>
  </mergeCells>
  <conditionalFormatting sqref="E17:G17 E16">
    <cfRule type="cellIs" dxfId="7" priority="22" stopIfTrue="1" operator="equal">
      <formula>0</formula>
    </cfRule>
  </conditionalFormatting>
  <conditionalFormatting sqref="E17:G17 E16">
    <cfRule type="cellIs" dxfId="6" priority="21" stopIfTrue="1" operator="equal">
      <formula>0</formula>
    </cfRule>
  </conditionalFormatting>
  <conditionalFormatting sqref="I17">
    <cfRule type="cellIs" dxfId="5" priority="12" stopIfTrue="1" operator="equal">
      <formula>0</formula>
    </cfRule>
  </conditionalFormatting>
  <conditionalFormatting sqref="I17">
    <cfRule type="cellIs" dxfId="4" priority="11" stopIfTrue="1" operator="equal">
      <formula>0</formula>
    </cfRule>
  </conditionalFormatting>
  <conditionalFormatting sqref="I16">
    <cfRule type="cellIs" dxfId="3" priority="10" stopIfTrue="1" operator="equal">
      <formula>0</formula>
    </cfRule>
  </conditionalFormatting>
  <conditionalFormatting sqref="I16">
    <cfRule type="cellIs" dxfId="2" priority="9" stopIfTrue="1" operator="equal">
      <formula>0</formula>
    </cfRule>
  </conditionalFormatting>
  <conditionalFormatting sqref="G16">
    <cfRule type="cellIs" dxfId="1" priority="2" stopIfTrue="1" operator="equal">
      <formula>0</formula>
    </cfRule>
  </conditionalFormatting>
  <conditionalFormatting sqref="G16">
    <cfRule type="cellIs" dxfId="0" priority="1" stopIfTrue="1" operator="equal">
      <formula>0</formula>
    </cfRule>
  </conditionalFormatting>
  <pageMargins left="0.51181102362204722" right="0.51181102362204722" top="0.78740157480314965" bottom="0.78740157480314965" header="0.31496062992125984" footer="0.31496062992125984"/>
  <pageSetup paperSize="9" scale="4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004"/>
  <sheetViews>
    <sheetView zoomScaleNormal="100" workbookViewId="0">
      <selection activeCell="A31" sqref="A31:E31"/>
    </sheetView>
  </sheetViews>
  <sheetFormatPr defaultColWidth="14.42578125" defaultRowHeight="15" customHeight="1"/>
  <cols>
    <col min="1" max="1" width="13.140625" style="139" customWidth="1"/>
    <col min="2" max="2" width="25.42578125" style="139" customWidth="1"/>
    <col min="3" max="3" width="8.7109375" style="139" customWidth="1"/>
    <col min="4" max="4" width="15.7109375" style="139" customWidth="1"/>
    <col min="5" max="5" width="11.5703125" style="139" customWidth="1"/>
    <col min="6" max="6" width="25" style="139" customWidth="1"/>
    <col min="7" max="7" width="21.85546875" style="139" customWidth="1"/>
    <col min="8" max="9" width="8.7109375" style="139" customWidth="1"/>
    <col min="10" max="10" width="21.42578125" style="139" customWidth="1"/>
    <col min="11" max="26" width="8.7109375" style="139" customWidth="1"/>
    <col min="27" max="16384" width="14.42578125" style="139"/>
  </cols>
  <sheetData>
    <row r="1" spans="1:26" ht="18" customHeight="1">
      <c r="A1" s="36"/>
      <c r="B1" s="154"/>
      <c r="C1" s="153"/>
      <c r="D1" s="153"/>
      <c r="E1" s="153"/>
      <c r="F1" s="153"/>
      <c r="G1" s="153"/>
      <c r="H1" s="153"/>
      <c r="I1" s="153"/>
      <c r="J1" s="153"/>
      <c r="K1" s="153"/>
    </row>
    <row r="2" spans="1:26" ht="21.75" customHeight="1">
      <c r="A2" s="435" t="s">
        <v>166</v>
      </c>
      <c r="B2" s="435"/>
      <c r="C2" s="435"/>
      <c r="D2" s="435"/>
      <c r="E2" s="435"/>
      <c r="F2" s="153"/>
      <c r="G2" s="153"/>
      <c r="H2" s="153"/>
      <c r="I2" s="153"/>
      <c r="J2" s="153"/>
      <c r="K2" s="153"/>
    </row>
    <row r="3" spans="1:26" ht="21.75" customHeight="1">
      <c r="A3" s="436" t="s">
        <v>167</v>
      </c>
      <c r="B3" s="436"/>
      <c r="C3" s="436"/>
      <c r="D3" s="436"/>
      <c r="E3" s="436"/>
      <c r="F3" s="153"/>
      <c r="G3" s="153"/>
      <c r="H3" s="153"/>
      <c r="I3" s="153"/>
      <c r="J3" s="153"/>
      <c r="K3" s="153"/>
    </row>
    <row r="4" spans="1:26" ht="21.75" customHeight="1">
      <c r="A4" s="437" t="s">
        <v>168</v>
      </c>
      <c r="B4" s="437"/>
      <c r="C4" s="437"/>
      <c r="D4" s="437"/>
      <c r="E4" s="437"/>
    </row>
    <row r="5" spans="1:26" ht="12.75" customHeight="1">
      <c r="A5" s="37"/>
      <c r="B5" s="37"/>
      <c r="C5" s="37"/>
      <c r="D5" s="37"/>
      <c r="E5" s="37"/>
    </row>
    <row r="6" spans="1:26" s="230" customFormat="1" ht="18.75" customHeight="1">
      <c r="A6" s="229"/>
      <c r="B6" s="229"/>
      <c r="C6" s="229"/>
      <c r="D6" s="229"/>
      <c r="E6" s="229"/>
    </row>
    <row r="7" spans="1:26" ht="27" customHeight="1">
      <c r="B7" s="440" t="s">
        <v>238</v>
      </c>
      <c r="C7" s="440"/>
      <c r="D7" s="440"/>
      <c r="E7" s="438"/>
      <c r="F7" s="438"/>
      <c r="G7" s="438"/>
      <c r="H7" s="438"/>
      <c r="I7" s="438"/>
      <c r="J7" s="438"/>
    </row>
    <row r="8" spans="1:26" ht="18" customHeight="1">
      <c r="A8" s="439" t="s">
        <v>128</v>
      </c>
      <c r="B8" s="439"/>
      <c r="C8" s="439"/>
      <c r="D8" s="439"/>
      <c r="E8" s="439"/>
      <c r="F8" s="153"/>
      <c r="G8" s="153"/>
      <c r="H8" s="153"/>
      <c r="I8" s="153"/>
      <c r="J8" s="153"/>
      <c r="K8" s="422"/>
      <c r="L8" s="422"/>
      <c r="M8" s="422"/>
      <c r="N8" s="422"/>
      <c r="O8" s="422"/>
      <c r="P8" s="422"/>
    </row>
    <row r="9" spans="1:26" ht="18" customHeight="1">
      <c r="A9" s="158"/>
      <c r="B9" s="158"/>
      <c r="C9" s="158"/>
      <c r="D9" s="158"/>
      <c r="E9" s="158"/>
      <c r="F9" s="153"/>
      <c r="G9" s="153"/>
      <c r="H9" s="153"/>
      <c r="I9" s="153"/>
      <c r="J9" s="153"/>
      <c r="K9" s="159"/>
      <c r="L9" s="159"/>
      <c r="M9" s="159"/>
      <c r="N9" s="159"/>
      <c r="O9" s="159"/>
      <c r="P9" s="159"/>
    </row>
    <row r="10" spans="1:26" ht="12" customHeight="1" thickBot="1">
      <c r="C10" s="141"/>
      <c r="D10" s="37"/>
      <c r="E10" s="37"/>
      <c r="F10" s="37"/>
      <c r="G10" s="37"/>
      <c r="H10" s="37"/>
      <c r="I10" s="37"/>
      <c r="J10" s="37"/>
      <c r="K10" s="414"/>
      <c r="L10" s="415"/>
      <c r="M10" s="415"/>
      <c r="N10" s="415"/>
      <c r="O10" s="415"/>
      <c r="P10" s="415"/>
    </row>
    <row r="11" spans="1:26" ht="12.75" customHeight="1">
      <c r="B11" s="38" t="s">
        <v>41</v>
      </c>
      <c r="C11" s="39" t="s">
        <v>42</v>
      </c>
      <c r="D11" s="40">
        <v>3.5000000000000003E-2</v>
      </c>
      <c r="F11" s="147"/>
      <c r="G11" s="148"/>
      <c r="H11" s="149"/>
      <c r="I11" s="41"/>
      <c r="J11" s="41"/>
      <c r="K11" s="42"/>
    </row>
    <row r="12" spans="1:26" ht="12.75" customHeight="1">
      <c r="B12" s="43" t="s">
        <v>43</v>
      </c>
      <c r="C12" s="44" t="s">
        <v>44</v>
      </c>
      <c r="D12" s="45">
        <v>2.07E-2</v>
      </c>
      <c r="F12" s="423"/>
      <c r="G12" s="423"/>
      <c r="H12" s="423"/>
      <c r="I12" s="423"/>
      <c r="J12" s="423"/>
      <c r="K12" s="42"/>
    </row>
    <row r="13" spans="1:26" ht="12.75" customHeight="1">
      <c r="B13" s="43" t="s">
        <v>45</v>
      </c>
      <c r="C13" s="44" t="s">
        <v>46</v>
      </c>
      <c r="D13" s="45">
        <v>6.5000000000000002E-2</v>
      </c>
      <c r="F13" s="424"/>
      <c r="G13" s="424"/>
      <c r="H13" s="424"/>
      <c r="I13" s="424"/>
      <c r="J13" s="424"/>
      <c r="K13" s="42"/>
    </row>
    <row r="14" spans="1:26" ht="12.75" customHeight="1">
      <c r="B14" s="43" t="s">
        <v>47</v>
      </c>
      <c r="C14" s="44" t="s">
        <v>48</v>
      </c>
      <c r="D14" s="45">
        <v>5.0000000000000001E-3</v>
      </c>
      <c r="F14" s="147"/>
      <c r="G14" s="148"/>
      <c r="H14" s="149"/>
      <c r="I14" s="46"/>
      <c r="K14" s="42"/>
    </row>
    <row r="15" spans="1:26" ht="12.75" customHeight="1">
      <c r="B15" s="43" t="s">
        <v>49</v>
      </c>
      <c r="C15" s="44" t="s">
        <v>50</v>
      </c>
      <c r="D15" s="45">
        <v>0.05</v>
      </c>
      <c r="F15" s="147"/>
      <c r="G15" s="148"/>
      <c r="H15" s="149"/>
      <c r="I15" s="46"/>
      <c r="K15" s="42"/>
    </row>
    <row r="16" spans="1:26" ht="12.75" customHeight="1">
      <c r="A16" s="36"/>
      <c r="B16" s="47" t="s">
        <v>51</v>
      </c>
      <c r="C16" s="48"/>
      <c r="D16" s="49">
        <v>0</v>
      </c>
      <c r="E16" s="36"/>
      <c r="F16" s="147"/>
      <c r="G16" s="148"/>
      <c r="H16" s="149"/>
      <c r="I16" s="46"/>
      <c r="J16" s="36"/>
      <c r="K16" s="42"/>
      <c r="L16" s="36"/>
      <c r="M16" s="36"/>
      <c r="N16" s="36"/>
      <c r="O16" s="36"/>
      <c r="P16" s="36"/>
      <c r="Q16" s="36"/>
      <c r="R16" s="36"/>
      <c r="S16" s="36"/>
      <c r="T16" s="36"/>
      <c r="U16" s="36"/>
      <c r="V16" s="36"/>
      <c r="W16" s="36"/>
      <c r="X16" s="36"/>
      <c r="Y16" s="36"/>
      <c r="Z16" s="36"/>
    </row>
    <row r="17" spans="1:16" ht="12.75" customHeight="1" thickBot="1">
      <c r="B17" s="50" t="s">
        <v>52</v>
      </c>
      <c r="C17" s="51"/>
      <c r="D17" s="52">
        <v>3.6499999999999998E-2</v>
      </c>
      <c r="F17" s="147"/>
      <c r="G17" s="148"/>
      <c r="H17" s="149"/>
      <c r="I17" s="46"/>
      <c r="J17" s="53"/>
      <c r="K17" s="42"/>
    </row>
    <row r="18" spans="1:16" ht="12.75" customHeight="1">
      <c r="B18" s="54" t="s">
        <v>53</v>
      </c>
      <c r="C18" s="55"/>
      <c r="D18" s="56"/>
      <c r="F18" s="150"/>
      <c r="G18" s="150"/>
      <c r="H18" s="151"/>
      <c r="I18" s="46"/>
      <c r="K18" s="42"/>
    </row>
    <row r="19" spans="1:16" ht="12.75" customHeight="1" thickBot="1">
      <c r="B19" s="57" t="s">
        <v>54</v>
      </c>
      <c r="C19" s="58"/>
      <c r="D19" s="59"/>
      <c r="F19" s="147"/>
      <c r="G19" s="147"/>
      <c r="H19" s="150"/>
      <c r="I19" s="60"/>
      <c r="K19" s="42"/>
    </row>
    <row r="20" spans="1:16" ht="12.75" customHeight="1" thickBot="1">
      <c r="B20" s="425" t="s">
        <v>55</v>
      </c>
      <c r="C20" s="426"/>
      <c r="D20" s="61">
        <f>ROUND((((1+D11+D12)*(1+D13)*(1+D14))/(1-(D15+D16+D17))-1),4)</f>
        <v>0.2369</v>
      </c>
      <c r="F20" s="427"/>
      <c r="G20" s="428"/>
      <c r="H20" s="152"/>
      <c r="I20" s="62"/>
      <c r="K20" s="42"/>
      <c r="L20" s="36"/>
      <c r="M20" s="36"/>
      <c r="N20" s="36"/>
      <c r="O20" s="36"/>
    </row>
    <row r="21" spans="1:16" ht="12.75" customHeight="1">
      <c r="G21" s="63"/>
      <c r="H21" s="62"/>
      <c r="I21" s="64"/>
      <c r="K21" s="42"/>
      <c r="L21" s="36"/>
      <c r="M21" s="36"/>
      <c r="N21" s="36"/>
      <c r="O21" s="36"/>
    </row>
    <row r="22" spans="1:16" ht="12.75" customHeight="1">
      <c r="A22" s="65"/>
      <c r="B22" s="62"/>
      <c r="C22" s="62"/>
      <c r="G22" s="142"/>
      <c r="H22" s="142"/>
      <c r="I22" s="142"/>
      <c r="J22" s="142"/>
      <c r="K22" s="42"/>
      <c r="L22" s="36"/>
      <c r="M22" s="66"/>
      <c r="N22" s="138"/>
      <c r="O22" s="46"/>
    </row>
    <row r="23" spans="1:16" ht="12.75" customHeight="1">
      <c r="A23" s="429" t="s">
        <v>56</v>
      </c>
      <c r="B23" s="429"/>
      <c r="C23" s="429"/>
      <c r="D23" s="429"/>
      <c r="E23" s="429"/>
      <c r="F23" s="156"/>
      <c r="G23" s="155"/>
      <c r="H23" s="155"/>
      <c r="I23" s="155"/>
      <c r="J23" s="67"/>
      <c r="K23" s="42"/>
      <c r="L23" s="36"/>
      <c r="M23" s="66"/>
      <c r="N23" s="138"/>
      <c r="O23" s="46"/>
    </row>
    <row r="24" spans="1:16" ht="12.75" customHeight="1">
      <c r="A24" s="430" t="s">
        <v>234</v>
      </c>
      <c r="B24" s="430"/>
      <c r="C24" s="430"/>
      <c r="D24" s="430"/>
      <c r="E24" s="430"/>
      <c r="F24" s="157"/>
      <c r="G24" s="155"/>
      <c r="H24" s="155"/>
      <c r="I24" s="155"/>
      <c r="J24" s="68"/>
      <c r="K24" s="42"/>
      <c r="L24" s="36"/>
      <c r="M24" s="66"/>
      <c r="N24" s="138"/>
      <c r="O24" s="46"/>
    </row>
    <row r="25" spans="1:16" ht="12.75" customHeight="1">
      <c r="C25" s="431"/>
      <c r="D25" s="411"/>
      <c r="E25" s="411"/>
      <c r="F25" s="411"/>
      <c r="G25" s="411"/>
      <c r="H25" s="411"/>
      <c r="I25" s="411"/>
      <c r="J25" s="411"/>
      <c r="K25" s="42"/>
      <c r="L25" s="36"/>
      <c r="M25" s="66"/>
      <c r="N25" s="138"/>
      <c r="O25" s="46"/>
    </row>
    <row r="26" spans="1:16" ht="12.75" customHeight="1">
      <c r="C26" s="432"/>
      <c r="D26" s="411"/>
      <c r="E26" s="411"/>
      <c r="F26" s="411"/>
      <c r="G26" s="411"/>
      <c r="H26" s="411"/>
      <c r="I26" s="411"/>
      <c r="J26" s="142"/>
      <c r="K26" s="42"/>
      <c r="L26" s="36"/>
      <c r="M26" s="66"/>
      <c r="N26" s="433"/>
      <c r="O26" s="46"/>
    </row>
    <row r="27" spans="1:16" s="182" customFormat="1" ht="12.75" customHeight="1">
      <c r="C27" s="181"/>
      <c r="D27" s="180"/>
      <c r="E27" s="180"/>
      <c r="F27" s="180"/>
      <c r="G27" s="180"/>
      <c r="H27" s="180"/>
      <c r="I27" s="180"/>
      <c r="J27" s="181"/>
      <c r="K27" s="42"/>
      <c r="L27" s="36"/>
      <c r="M27" s="66"/>
      <c r="N27" s="433"/>
      <c r="O27" s="46"/>
    </row>
    <row r="28" spans="1:16" s="182" customFormat="1" ht="12.75" customHeight="1">
      <c r="C28" s="181"/>
      <c r="D28" s="180"/>
      <c r="E28" s="180"/>
      <c r="F28" s="180"/>
      <c r="G28" s="180"/>
      <c r="H28" s="180"/>
      <c r="I28" s="180"/>
      <c r="J28" s="181"/>
      <c r="K28" s="42"/>
      <c r="L28" s="36"/>
      <c r="M28" s="66"/>
      <c r="N28" s="433"/>
      <c r="O28" s="46"/>
    </row>
    <row r="29" spans="1:16" ht="12.75" customHeight="1">
      <c r="C29" s="142"/>
      <c r="D29" s="136"/>
      <c r="E29" s="136"/>
      <c r="F29" s="136"/>
      <c r="G29" s="136"/>
      <c r="H29" s="136"/>
      <c r="I29" s="136"/>
      <c r="J29" s="142"/>
      <c r="K29" s="42"/>
      <c r="L29" s="36"/>
      <c r="M29" s="66"/>
      <c r="N29" s="433"/>
      <c r="O29" s="46"/>
    </row>
    <row r="30" spans="1:16" ht="12.75" customHeight="1">
      <c r="C30" s="69"/>
      <c r="D30" s="69"/>
      <c r="E30" s="69"/>
      <c r="F30" s="69"/>
      <c r="G30" s="69"/>
      <c r="H30" s="70"/>
      <c r="I30" s="71"/>
      <c r="J30" s="67"/>
      <c r="K30" s="42"/>
      <c r="L30" s="36"/>
      <c r="M30" s="66"/>
      <c r="N30" s="434"/>
      <c r="O30" s="46"/>
    </row>
    <row r="31" spans="1:16" ht="12.75" customHeight="1">
      <c r="A31" s="414" t="s">
        <v>125</v>
      </c>
      <c r="B31" s="415"/>
      <c r="C31" s="415"/>
      <c r="D31" s="415"/>
      <c r="E31" s="415"/>
      <c r="F31" s="69"/>
      <c r="G31" s="69"/>
      <c r="H31" s="70"/>
      <c r="I31" s="71"/>
      <c r="J31" s="421"/>
      <c r="K31" s="421"/>
      <c r="L31" s="421"/>
      <c r="M31" s="421"/>
      <c r="N31" s="421"/>
      <c r="O31" s="421"/>
      <c r="P31" s="421"/>
    </row>
    <row r="32" spans="1:16" ht="12.75" customHeight="1">
      <c r="A32" s="414" t="s">
        <v>126</v>
      </c>
      <c r="B32" s="415"/>
      <c r="C32" s="415"/>
      <c r="D32" s="415"/>
      <c r="E32" s="415"/>
      <c r="F32" s="69"/>
      <c r="G32" s="69"/>
      <c r="H32" s="70"/>
      <c r="I32" s="71"/>
      <c r="J32" s="67"/>
      <c r="K32" s="42"/>
      <c r="L32" s="36"/>
      <c r="M32" s="66"/>
      <c r="N32" s="66"/>
      <c r="O32" s="62"/>
    </row>
    <row r="33" spans="1:15" ht="12.75" customHeight="1">
      <c r="A33" s="414" t="s">
        <v>127</v>
      </c>
      <c r="B33" s="415"/>
      <c r="C33" s="415"/>
      <c r="D33" s="415"/>
      <c r="E33" s="415"/>
      <c r="F33" s="155"/>
      <c r="G33" s="155"/>
      <c r="H33" s="155"/>
      <c r="I33" s="155"/>
      <c r="J33" s="68"/>
      <c r="K33" s="42"/>
      <c r="L33" s="36"/>
      <c r="M33" s="63"/>
      <c r="N33" s="62"/>
      <c r="O33" s="64"/>
    </row>
    <row r="34" spans="1:15" ht="12.75" customHeight="1">
      <c r="C34" s="72"/>
      <c r="D34" s="73"/>
      <c r="E34" s="74"/>
      <c r="F34" s="142"/>
      <c r="G34" s="142"/>
      <c r="H34" s="142"/>
      <c r="I34" s="142"/>
      <c r="J34" s="75"/>
      <c r="K34" s="42"/>
      <c r="L34" s="36"/>
      <c r="M34" s="36"/>
      <c r="N34" s="36"/>
      <c r="O34" s="36"/>
    </row>
    <row r="35" spans="1:15" ht="12.75" customHeight="1">
      <c r="C35" s="416"/>
      <c r="D35" s="411"/>
      <c r="E35" s="411"/>
      <c r="F35" s="411"/>
      <c r="G35" s="411"/>
      <c r="H35" s="411"/>
      <c r="I35" s="411"/>
      <c r="J35" s="411"/>
      <c r="K35" s="42"/>
    </row>
    <row r="36" spans="1:15" ht="12.75" customHeight="1">
      <c r="C36" s="76"/>
      <c r="D36" s="76"/>
      <c r="E36" s="76"/>
      <c r="F36" s="76"/>
      <c r="G36" s="76"/>
      <c r="H36" s="76"/>
      <c r="I36" s="76"/>
      <c r="J36" s="76"/>
      <c r="K36" s="42"/>
    </row>
    <row r="37" spans="1:15" ht="12.75" customHeight="1">
      <c r="C37" s="412"/>
      <c r="D37" s="417"/>
      <c r="E37" s="411"/>
      <c r="F37" s="411"/>
      <c r="G37" s="411"/>
      <c r="H37" s="411"/>
      <c r="I37" s="418"/>
      <c r="J37" s="419"/>
      <c r="K37" s="42"/>
    </row>
    <row r="38" spans="1:15" ht="12.75" customHeight="1">
      <c r="C38" s="411"/>
      <c r="D38" s="77"/>
      <c r="E38" s="420"/>
      <c r="F38" s="411"/>
      <c r="G38" s="411"/>
      <c r="H38" s="411"/>
      <c r="I38" s="411"/>
      <c r="J38" s="411"/>
      <c r="K38" s="42"/>
    </row>
    <row r="39" spans="1:15" ht="12.75" customHeight="1">
      <c r="C39" s="137"/>
      <c r="D39" s="77"/>
      <c r="E39" s="78"/>
      <c r="F39" s="78"/>
      <c r="G39" s="78"/>
      <c r="H39" s="78"/>
      <c r="I39" s="140"/>
      <c r="J39" s="74"/>
      <c r="K39" s="42"/>
    </row>
    <row r="40" spans="1:15" ht="12.75" customHeight="1">
      <c r="C40" s="410"/>
      <c r="D40" s="411"/>
      <c r="E40" s="411"/>
      <c r="F40" s="411"/>
      <c r="G40" s="411"/>
      <c r="H40" s="411"/>
      <c r="I40" s="411"/>
      <c r="J40" s="411"/>
      <c r="K40" s="42"/>
    </row>
    <row r="41" spans="1:15" ht="12.75" customHeight="1">
      <c r="C41" s="410"/>
      <c r="D41" s="411"/>
      <c r="E41" s="411"/>
      <c r="F41" s="411"/>
      <c r="G41" s="411"/>
      <c r="H41" s="411"/>
      <c r="I41" s="411"/>
      <c r="J41" s="411"/>
      <c r="K41" s="42"/>
    </row>
    <row r="42" spans="1:15" ht="12.75" customHeight="1">
      <c r="C42" s="410"/>
      <c r="D42" s="411"/>
      <c r="E42" s="411"/>
      <c r="F42" s="411"/>
      <c r="G42" s="411"/>
      <c r="H42" s="411"/>
      <c r="I42" s="411"/>
      <c r="J42" s="411"/>
      <c r="K42" s="42"/>
    </row>
    <row r="43" spans="1:15" ht="12.75" customHeight="1">
      <c r="C43" s="410"/>
      <c r="D43" s="411"/>
      <c r="E43" s="411"/>
      <c r="F43" s="411"/>
      <c r="G43" s="411"/>
      <c r="H43" s="411"/>
      <c r="I43" s="411"/>
      <c r="J43" s="411"/>
      <c r="K43" s="42"/>
    </row>
    <row r="44" spans="1:15" ht="12.75" customHeight="1">
      <c r="C44" s="137"/>
      <c r="D44" s="77"/>
      <c r="E44" s="78"/>
      <c r="F44" s="78"/>
      <c r="G44" s="78"/>
      <c r="H44" s="78"/>
      <c r="I44" s="140"/>
      <c r="J44" s="74"/>
      <c r="K44" s="42"/>
    </row>
    <row r="45" spans="1:15" ht="12.75" customHeight="1">
      <c r="C45" s="76"/>
      <c r="D45" s="76"/>
      <c r="E45" s="76"/>
      <c r="F45" s="76"/>
      <c r="G45" s="76"/>
      <c r="H45" s="412"/>
      <c r="I45" s="411"/>
      <c r="J45" s="413"/>
      <c r="K45" s="42"/>
    </row>
    <row r="46" spans="1:15" ht="12.75" customHeight="1">
      <c r="C46" s="79"/>
      <c r="D46" s="76"/>
      <c r="E46" s="76"/>
      <c r="F46" s="76"/>
      <c r="G46" s="76"/>
      <c r="H46" s="411"/>
      <c r="I46" s="411"/>
      <c r="J46" s="411"/>
      <c r="K46" s="42"/>
    </row>
    <row r="47" spans="1:15" ht="12.75" customHeight="1"/>
    <row r="48" spans="1:15"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spans="1:3" ht="19.5" customHeight="1"/>
    <row r="66" spans="1:3" ht="12.75" customHeight="1"/>
    <row r="67" spans="1:3" ht="12.75" customHeight="1"/>
    <row r="68" spans="1:3" ht="12.75" customHeight="1">
      <c r="A68" s="65"/>
      <c r="B68" s="62"/>
      <c r="C68" s="62"/>
    </row>
    <row r="69" spans="1:3" ht="12.75" customHeight="1"/>
    <row r="70" spans="1:3" ht="12.75" customHeight="1"/>
    <row r="71" spans="1:3" ht="12.75" customHeight="1"/>
    <row r="72" spans="1:3" ht="12.75" customHeight="1"/>
    <row r="73" spans="1:3" ht="12.75" customHeight="1"/>
    <row r="74" spans="1:3" ht="12.75" customHeight="1"/>
    <row r="75" spans="1:3" ht="12.75" customHeight="1"/>
    <row r="76" spans="1:3" ht="12.75" customHeight="1"/>
    <row r="77" spans="1:3" ht="12.75" customHeight="1"/>
    <row r="78" spans="1:3" ht="12.75" customHeight="1"/>
    <row r="79" spans="1:3" ht="12.75" customHeight="1"/>
    <row r="80" spans="1:3" ht="12.75" customHeight="1"/>
    <row r="81" spans="1:7" ht="12.75" customHeight="1">
      <c r="A81" s="80"/>
      <c r="B81" s="81"/>
      <c r="C81" s="81"/>
      <c r="D81" s="81"/>
      <c r="E81" s="81"/>
      <c r="F81" s="81"/>
      <c r="G81" s="81"/>
    </row>
    <row r="82" spans="1:7" ht="12.75" customHeight="1">
      <c r="A82" s="81"/>
      <c r="B82" s="81"/>
      <c r="C82" s="81"/>
      <c r="D82" s="81"/>
      <c r="E82" s="81"/>
      <c r="F82" s="81"/>
      <c r="G82" s="81"/>
    </row>
    <row r="83" spans="1:7" ht="12.75" customHeight="1">
      <c r="A83" s="81"/>
      <c r="B83" s="81"/>
      <c r="C83" s="81"/>
      <c r="D83" s="81"/>
      <c r="E83" s="81"/>
      <c r="F83" s="81"/>
      <c r="G83" s="81"/>
    </row>
    <row r="84" spans="1:7" ht="12.75" customHeight="1">
      <c r="A84" s="81"/>
      <c r="B84" s="81"/>
      <c r="C84" s="81"/>
      <c r="D84" s="81"/>
      <c r="E84" s="81"/>
      <c r="F84" s="81"/>
      <c r="G84" s="81"/>
    </row>
    <row r="85" spans="1:7" ht="12.75" customHeight="1"/>
    <row r="86" spans="1:7" ht="12.75" customHeight="1"/>
    <row r="87" spans="1:7" ht="12.75" customHeight="1"/>
    <row r="88" spans="1:7" ht="12.75" customHeight="1"/>
    <row r="89" spans="1:7" ht="12.75" customHeight="1"/>
    <row r="90" spans="1:7" ht="12.75" customHeight="1"/>
    <row r="91" spans="1:7" ht="12.75" customHeight="1"/>
    <row r="92" spans="1:7" ht="12.75" customHeight="1"/>
    <row r="93" spans="1:7" ht="12.75" customHeight="1"/>
    <row r="94" spans="1:7" ht="12.75" customHeight="1"/>
    <row r="95" spans="1:7" ht="12.75" customHeight="1"/>
    <row r="96" spans="1:7"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row r="1001" ht="12.75" customHeight="1"/>
    <row r="1002" ht="12.75" customHeight="1"/>
    <row r="1003" ht="12.75" customHeight="1"/>
    <row r="1004" ht="12.75" customHeight="1"/>
  </sheetData>
  <mergeCells count="33">
    <mergeCell ref="A2:E2"/>
    <mergeCell ref="A3:E3"/>
    <mergeCell ref="A4:E4"/>
    <mergeCell ref="E7:J7"/>
    <mergeCell ref="A8:E8"/>
    <mergeCell ref="B7:D7"/>
    <mergeCell ref="A31:E31"/>
    <mergeCell ref="J31:P31"/>
    <mergeCell ref="K8:P8"/>
    <mergeCell ref="K10:P10"/>
    <mergeCell ref="F12:J12"/>
    <mergeCell ref="F13:J13"/>
    <mergeCell ref="B20:C20"/>
    <mergeCell ref="F20:G20"/>
    <mergeCell ref="A23:E23"/>
    <mergeCell ref="A24:E24"/>
    <mergeCell ref="C25:J25"/>
    <mergeCell ref="C26:I26"/>
    <mergeCell ref="N26:N30"/>
    <mergeCell ref="A32:E32"/>
    <mergeCell ref="A33:E33"/>
    <mergeCell ref="C35:J35"/>
    <mergeCell ref="C37:C38"/>
    <mergeCell ref="D37:H37"/>
    <mergeCell ref="I37:I38"/>
    <mergeCell ref="J37:J38"/>
    <mergeCell ref="E38:H38"/>
    <mergeCell ref="C40:J40"/>
    <mergeCell ref="C41:J41"/>
    <mergeCell ref="C42:J42"/>
    <mergeCell ref="C43:J43"/>
    <mergeCell ref="H45:I46"/>
    <mergeCell ref="J45:J46"/>
  </mergeCells>
  <pageMargins left="0.51181102362204722" right="0.51181102362204722" top="0.78740157480314965" bottom="0.78740157480314965" header="0" footer="0"/>
  <pageSetup paperSize="9" scale="11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D1C879-F934-4828-8B85-5A9FEF106F44}">
  <dimension ref="A1:P33"/>
  <sheetViews>
    <sheetView workbookViewId="0">
      <selection activeCell="D17" sqref="D17"/>
    </sheetView>
  </sheetViews>
  <sheetFormatPr defaultRowHeight="15"/>
  <cols>
    <col min="2" max="2" width="29.7109375" customWidth="1"/>
    <col min="3" max="3" width="12.42578125" customWidth="1"/>
    <col min="4" max="4" width="22.28515625" customWidth="1"/>
  </cols>
  <sheetData>
    <row r="1" spans="1:16" ht="18">
      <c r="A1" s="36"/>
      <c r="B1" s="154"/>
      <c r="C1" s="153"/>
      <c r="D1" s="153"/>
      <c r="E1" s="153"/>
      <c r="F1" s="153"/>
      <c r="G1" s="153"/>
      <c r="H1" s="153"/>
      <c r="I1" s="153"/>
      <c r="J1" s="153"/>
      <c r="K1" s="153"/>
      <c r="L1" s="359"/>
      <c r="M1" s="359"/>
      <c r="N1" s="359"/>
      <c r="O1" s="359"/>
      <c r="P1" s="359"/>
    </row>
    <row r="2" spans="1:16" ht="15.75">
      <c r="A2" s="435" t="s">
        <v>166</v>
      </c>
      <c r="B2" s="435"/>
      <c r="C2" s="435"/>
      <c r="D2" s="435"/>
      <c r="E2" s="435"/>
      <c r="F2" s="153"/>
      <c r="G2" s="153"/>
      <c r="H2" s="153"/>
      <c r="I2" s="153"/>
      <c r="J2" s="153"/>
      <c r="K2" s="153"/>
      <c r="L2" s="359"/>
      <c r="M2" s="359"/>
      <c r="N2" s="359"/>
      <c r="O2" s="359"/>
      <c r="P2" s="359"/>
    </row>
    <row r="3" spans="1:16" ht="15.75">
      <c r="A3" s="436" t="s">
        <v>167</v>
      </c>
      <c r="B3" s="436"/>
      <c r="C3" s="436"/>
      <c r="D3" s="436"/>
      <c r="E3" s="436"/>
      <c r="F3" s="153"/>
      <c r="G3" s="153"/>
      <c r="H3" s="153"/>
      <c r="I3" s="153"/>
      <c r="J3" s="153"/>
      <c r="K3" s="153"/>
      <c r="L3" s="359"/>
      <c r="M3" s="359"/>
      <c r="N3" s="359"/>
      <c r="O3" s="359"/>
      <c r="P3" s="359"/>
    </row>
    <row r="4" spans="1:16" ht="15.75">
      <c r="A4" s="437" t="s">
        <v>168</v>
      </c>
      <c r="B4" s="437"/>
      <c r="C4" s="437"/>
      <c r="D4" s="437"/>
      <c r="E4" s="437"/>
      <c r="F4" s="359"/>
      <c r="G4" s="359"/>
      <c r="H4" s="359"/>
      <c r="I4" s="359"/>
      <c r="J4" s="359"/>
      <c r="K4" s="359"/>
      <c r="L4" s="359"/>
      <c r="M4" s="359"/>
      <c r="N4" s="359"/>
      <c r="O4" s="359"/>
      <c r="P4" s="359"/>
    </row>
    <row r="5" spans="1:16" ht="15.75">
      <c r="A5" s="351"/>
      <c r="B5" s="351"/>
      <c r="C5" s="351"/>
      <c r="D5" s="351"/>
      <c r="E5" s="351"/>
      <c r="F5" s="359"/>
      <c r="G5" s="359"/>
      <c r="H5" s="359"/>
      <c r="I5" s="359"/>
      <c r="J5" s="359"/>
      <c r="K5" s="359"/>
      <c r="L5" s="359"/>
      <c r="M5" s="359"/>
      <c r="N5" s="359"/>
      <c r="O5" s="359"/>
      <c r="P5" s="359"/>
    </row>
    <row r="6" spans="1:16" ht="15.75">
      <c r="A6" s="351"/>
      <c r="B6" s="351"/>
      <c r="C6" s="351"/>
      <c r="D6" s="351"/>
      <c r="E6" s="351"/>
      <c r="F6" s="359"/>
      <c r="G6" s="359"/>
      <c r="H6" s="359"/>
      <c r="I6" s="359"/>
      <c r="J6" s="359"/>
      <c r="K6" s="359"/>
      <c r="L6" s="359"/>
      <c r="M6" s="359"/>
      <c r="N6" s="359"/>
      <c r="O6" s="359"/>
      <c r="P6" s="359"/>
    </row>
    <row r="7" spans="1:16" ht="15.75">
      <c r="A7" s="359"/>
      <c r="B7" s="440" t="s">
        <v>240</v>
      </c>
      <c r="C7" s="440"/>
      <c r="D7" s="440"/>
      <c r="E7" s="438"/>
      <c r="F7" s="438"/>
      <c r="G7" s="438"/>
      <c r="H7" s="438"/>
      <c r="I7" s="438"/>
      <c r="J7" s="438"/>
      <c r="K7" s="359"/>
      <c r="L7" s="359"/>
      <c r="M7" s="359"/>
      <c r="N7" s="359"/>
      <c r="O7" s="359"/>
      <c r="P7" s="359"/>
    </row>
    <row r="8" spans="1:16" ht="30.75" customHeight="1">
      <c r="A8" s="427" t="s">
        <v>241</v>
      </c>
      <c r="B8" s="439"/>
      <c r="C8" s="439"/>
      <c r="D8" s="439"/>
      <c r="E8" s="439"/>
      <c r="F8" s="153"/>
      <c r="G8" s="153"/>
      <c r="H8" s="153"/>
      <c r="I8" s="153"/>
      <c r="J8" s="153"/>
      <c r="K8" s="422"/>
      <c r="L8" s="422"/>
      <c r="M8" s="422"/>
      <c r="N8" s="422"/>
      <c r="O8" s="422"/>
      <c r="P8" s="422"/>
    </row>
    <row r="9" spans="1:16">
      <c r="A9" s="352"/>
      <c r="B9" s="352"/>
      <c r="C9" s="352"/>
      <c r="D9" s="352"/>
      <c r="E9" s="352"/>
      <c r="F9" s="153"/>
      <c r="G9" s="153"/>
      <c r="H9" s="153"/>
      <c r="I9" s="153"/>
      <c r="J9" s="153"/>
      <c r="K9" s="354"/>
      <c r="L9" s="354"/>
      <c r="M9" s="354"/>
      <c r="N9" s="354"/>
      <c r="O9" s="354"/>
      <c r="P9" s="354"/>
    </row>
    <row r="10" spans="1:16" ht="21" thickBot="1">
      <c r="A10" s="359"/>
      <c r="B10" s="359"/>
      <c r="C10" s="141"/>
      <c r="D10" s="351"/>
      <c r="E10" s="351"/>
      <c r="F10" s="351"/>
      <c r="G10" s="351"/>
      <c r="H10" s="351"/>
      <c r="I10" s="351"/>
      <c r="J10" s="351"/>
      <c r="K10" s="414"/>
      <c r="L10" s="415"/>
      <c r="M10" s="415"/>
      <c r="N10" s="415"/>
      <c r="O10" s="415"/>
      <c r="P10" s="415"/>
    </row>
    <row r="11" spans="1:16">
      <c r="A11" s="359"/>
      <c r="B11" s="38" t="s">
        <v>41</v>
      </c>
      <c r="C11" s="39" t="s">
        <v>42</v>
      </c>
      <c r="D11" s="40">
        <v>1.4999999999999999E-2</v>
      </c>
      <c r="E11" s="359"/>
      <c r="F11" s="147"/>
      <c r="G11" s="355"/>
      <c r="H11" s="149"/>
      <c r="I11" s="41"/>
      <c r="J11" s="41"/>
      <c r="K11" s="42"/>
      <c r="L11" s="359"/>
      <c r="M11" s="359"/>
      <c r="N11" s="359"/>
      <c r="O11" s="359"/>
      <c r="P11" s="359"/>
    </row>
    <row r="12" spans="1:16">
      <c r="A12" s="359"/>
      <c r="B12" s="43" t="s">
        <v>43</v>
      </c>
      <c r="C12" s="44" t="s">
        <v>44</v>
      </c>
      <c r="D12" s="45">
        <v>8.6E-3</v>
      </c>
      <c r="E12" s="359"/>
      <c r="F12" s="423"/>
      <c r="G12" s="423"/>
      <c r="H12" s="423"/>
      <c r="I12" s="423"/>
      <c r="J12" s="423"/>
      <c r="K12" s="42"/>
      <c r="L12" s="359"/>
      <c r="M12" s="359"/>
      <c r="N12" s="359"/>
      <c r="O12" s="359"/>
      <c r="P12" s="359"/>
    </row>
    <row r="13" spans="1:16">
      <c r="A13" s="359"/>
      <c r="B13" s="43" t="s">
        <v>45</v>
      </c>
      <c r="C13" s="44" t="s">
        <v>46</v>
      </c>
      <c r="D13" s="45">
        <v>3.5000000000000003E-2</v>
      </c>
      <c r="E13" s="359"/>
      <c r="F13" s="424"/>
      <c r="G13" s="424"/>
      <c r="H13" s="424"/>
      <c r="I13" s="424"/>
      <c r="J13" s="424"/>
      <c r="K13" s="42"/>
      <c r="L13" s="359"/>
      <c r="M13" s="359"/>
      <c r="N13" s="359"/>
      <c r="O13" s="359"/>
      <c r="P13" s="359"/>
    </row>
    <row r="14" spans="1:16">
      <c r="A14" s="359"/>
      <c r="B14" s="43" t="s">
        <v>47</v>
      </c>
      <c r="C14" s="44" t="s">
        <v>48</v>
      </c>
      <c r="D14" s="45">
        <v>8.5000000000000006E-3</v>
      </c>
      <c r="E14" s="359"/>
      <c r="F14" s="147"/>
      <c r="G14" s="355"/>
      <c r="H14" s="149"/>
      <c r="I14" s="46"/>
      <c r="J14" s="359"/>
      <c r="K14" s="42"/>
      <c r="L14" s="359"/>
      <c r="M14" s="359"/>
      <c r="N14" s="359"/>
      <c r="O14" s="359"/>
      <c r="P14" s="359"/>
    </row>
    <row r="15" spans="1:16">
      <c r="A15" s="359"/>
      <c r="B15" s="43" t="s">
        <v>49</v>
      </c>
      <c r="C15" s="44" t="s">
        <v>50</v>
      </c>
      <c r="D15" s="45">
        <v>0.05</v>
      </c>
      <c r="E15" s="359"/>
      <c r="F15" s="147"/>
      <c r="G15" s="355"/>
      <c r="H15" s="149"/>
      <c r="I15" s="46"/>
      <c r="J15" s="359"/>
      <c r="K15" s="42"/>
      <c r="L15" s="359"/>
      <c r="M15" s="359"/>
      <c r="N15" s="359"/>
      <c r="O15" s="359"/>
      <c r="P15" s="359"/>
    </row>
    <row r="16" spans="1:16">
      <c r="A16" s="36"/>
      <c r="B16" s="47" t="s">
        <v>51</v>
      </c>
      <c r="C16" s="48"/>
      <c r="D16" s="49">
        <v>0</v>
      </c>
      <c r="E16" s="36"/>
      <c r="F16" s="147"/>
      <c r="G16" s="355"/>
      <c r="H16" s="149"/>
      <c r="I16" s="46"/>
      <c r="J16" s="36"/>
      <c r="K16" s="42"/>
      <c r="L16" s="36"/>
      <c r="M16" s="36"/>
      <c r="N16" s="36"/>
      <c r="O16" s="36"/>
      <c r="P16" s="36"/>
    </row>
    <row r="17" spans="1:16" ht="15.75" thickBot="1">
      <c r="A17" s="359"/>
      <c r="B17" s="50" t="s">
        <v>52</v>
      </c>
      <c r="C17" s="51"/>
      <c r="D17" s="52">
        <v>3.6499999999999998E-2</v>
      </c>
      <c r="E17" s="359"/>
      <c r="F17" s="147"/>
      <c r="G17" s="355"/>
      <c r="H17" s="149"/>
      <c r="I17" s="46"/>
      <c r="J17" s="53"/>
      <c r="K17" s="42"/>
      <c r="L17" s="359"/>
      <c r="M17" s="359"/>
      <c r="N17" s="359"/>
      <c r="O17" s="359"/>
      <c r="P17" s="359"/>
    </row>
    <row r="18" spans="1:16">
      <c r="A18" s="359"/>
      <c r="B18" s="54" t="s">
        <v>53</v>
      </c>
      <c r="C18" s="55"/>
      <c r="D18" s="56"/>
      <c r="E18" s="359"/>
      <c r="F18" s="150"/>
      <c r="G18" s="150"/>
      <c r="H18" s="151"/>
      <c r="I18" s="46"/>
      <c r="J18" s="359"/>
      <c r="K18" s="42"/>
      <c r="L18" s="359"/>
      <c r="M18" s="359"/>
      <c r="N18" s="359"/>
      <c r="O18" s="359"/>
      <c r="P18" s="359"/>
    </row>
    <row r="19" spans="1:16" ht="22.5" customHeight="1" thickBot="1">
      <c r="A19" s="359"/>
      <c r="B19" s="57" t="s">
        <v>54</v>
      </c>
      <c r="C19" s="58"/>
      <c r="D19" s="59"/>
      <c r="E19" s="359"/>
      <c r="F19" s="147"/>
      <c r="G19" s="147"/>
      <c r="H19" s="150"/>
      <c r="I19" s="60"/>
      <c r="J19" s="359"/>
      <c r="K19" s="42"/>
      <c r="L19" s="359"/>
      <c r="M19" s="359"/>
      <c r="N19" s="359"/>
      <c r="O19" s="359"/>
      <c r="P19" s="359"/>
    </row>
    <row r="20" spans="1:16" ht="15.75" thickBot="1">
      <c r="A20" s="359"/>
      <c r="B20" s="425" t="s">
        <v>55</v>
      </c>
      <c r="C20" s="426"/>
      <c r="D20" s="61">
        <f>ROUND((((1+D11+D12)*(1+D13)*(1+D14))/(1-(D15+D16+D17))-1),4)</f>
        <v>0.1696</v>
      </c>
      <c r="E20" s="359"/>
      <c r="F20" s="427"/>
      <c r="G20" s="428"/>
      <c r="H20" s="152"/>
      <c r="I20" s="62"/>
      <c r="J20" s="359"/>
      <c r="K20" s="42"/>
      <c r="L20" s="36"/>
      <c r="M20" s="36"/>
      <c r="N20" s="36"/>
      <c r="O20" s="36"/>
      <c r="P20" s="359"/>
    </row>
    <row r="21" spans="1:16">
      <c r="A21" s="359"/>
      <c r="B21" s="359"/>
      <c r="C21" s="359"/>
      <c r="D21" s="359"/>
      <c r="E21" s="359"/>
      <c r="F21" s="359"/>
      <c r="G21" s="63"/>
      <c r="H21" s="62"/>
      <c r="I21" s="64"/>
      <c r="J21" s="359"/>
      <c r="K21" s="42"/>
      <c r="L21" s="36"/>
      <c r="M21" s="36"/>
      <c r="N21" s="36"/>
      <c r="O21" s="36"/>
      <c r="P21" s="359"/>
    </row>
    <row r="22" spans="1:16">
      <c r="A22" s="65"/>
      <c r="B22" s="62"/>
      <c r="C22" s="62"/>
      <c r="D22" s="359"/>
      <c r="E22" s="359"/>
      <c r="F22" s="359"/>
      <c r="G22" s="357"/>
      <c r="H22" s="357"/>
      <c r="I22" s="357"/>
      <c r="J22" s="357"/>
      <c r="K22" s="42"/>
      <c r="L22" s="36"/>
      <c r="M22" s="66"/>
      <c r="N22" s="358"/>
      <c r="O22" s="46"/>
      <c r="P22" s="359"/>
    </row>
    <row r="23" spans="1:16">
      <c r="A23" s="429" t="s">
        <v>56</v>
      </c>
      <c r="B23" s="429"/>
      <c r="C23" s="429"/>
      <c r="D23" s="429"/>
      <c r="E23" s="429"/>
      <c r="F23" s="156"/>
      <c r="G23" s="155"/>
      <c r="H23" s="155"/>
      <c r="I23" s="155"/>
      <c r="J23" s="353"/>
      <c r="K23" s="42"/>
      <c r="L23" s="36"/>
      <c r="M23" s="66"/>
      <c r="N23" s="358"/>
      <c r="O23" s="46"/>
      <c r="P23" s="359"/>
    </row>
    <row r="24" spans="1:16">
      <c r="A24" s="430" t="s">
        <v>234</v>
      </c>
      <c r="B24" s="430"/>
      <c r="C24" s="430"/>
      <c r="D24" s="430"/>
      <c r="E24" s="430"/>
      <c r="F24" s="157"/>
      <c r="G24" s="155"/>
      <c r="H24" s="155"/>
      <c r="I24" s="155"/>
      <c r="J24" s="68"/>
      <c r="K24" s="42"/>
      <c r="L24" s="36"/>
      <c r="M24" s="66"/>
      <c r="N24" s="358"/>
      <c r="O24" s="46"/>
      <c r="P24" s="359"/>
    </row>
    <row r="25" spans="1:16">
      <c r="A25" s="359"/>
      <c r="B25" s="359"/>
      <c r="C25" s="431"/>
      <c r="D25" s="411"/>
      <c r="E25" s="411"/>
      <c r="F25" s="411"/>
      <c r="G25" s="411"/>
      <c r="H25" s="411"/>
      <c r="I25" s="411"/>
      <c r="J25" s="411"/>
      <c r="K25" s="42"/>
      <c r="L25" s="36"/>
      <c r="M25" s="66"/>
      <c r="N25" s="358"/>
      <c r="O25" s="46"/>
      <c r="P25" s="359"/>
    </row>
    <row r="26" spans="1:16">
      <c r="A26" s="359"/>
      <c r="B26" s="359"/>
      <c r="C26" s="432"/>
      <c r="D26" s="411"/>
      <c r="E26" s="411"/>
      <c r="F26" s="411"/>
      <c r="G26" s="411"/>
      <c r="H26" s="411"/>
      <c r="I26" s="411"/>
      <c r="J26" s="357"/>
      <c r="K26" s="42"/>
      <c r="L26" s="36"/>
      <c r="M26" s="66"/>
      <c r="N26" s="433"/>
      <c r="O26" s="46"/>
      <c r="P26" s="359"/>
    </row>
    <row r="27" spans="1:16">
      <c r="A27" s="359"/>
      <c r="B27" s="359"/>
      <c r="C27" s="357"/>
      <c r="D27" s="356"/>
      <c r="E27" s="356"/>
      <c r="F27" s="356"/>
      <c r="G27" s="356"/>
      <c r="H27" s="356"/>
      <c r="I27" s="356"/>
      <c r="J27" s="357"/>
      <c r="K27" s="42"/>
      <c r="L27" s="36"/>
      <c r="M27" s="66"/>
      <c r="N27" s="433"/>
      <c r="O27" s="46"/>
      <c r="P27" s="359"/>
    </row>
    <row r="28" spans="1:16">
      <c r="A28" s="359"/>
      <c r="B28" s="359"/>
      <c r="C28" s="357"/>
      <c r="D28" s="356"/>
      <c r="E28" s="356"/>
      <c r="F28" s="356"/>
      <c r="G28" s="356"/>
      <c r="H28" s="356"/>
      <c r="I28" s="356"/>
      <c r="J28" s="357"/>
      <c r="K28" s="42"/>
      <c r="L28" s="36"/>
      <c r="M28" s="66"/>
      <c r="N28" s="433"/>
      <c r="O28" s="46"/>
      <c r="P28" s="359"/>
    </row>
    <row r="29" spans="1:16">
      <c r="A29" s="359"/>
      <c r="B29" s="359"/>
      <c r="C29" s="357"/>
      <c r="D29" s="356"/>
      <c r="E29" s="356"/>
      <c r="F29" s="356"/>
      <c r="G29" s="356"/>
      <c r="H29" s="356"/>
      <c r="I29" s="356"/>
      <c r="J29" s="357"/>
      <c r="K29" s="42"/>
      <c r="L29" s="36"/>
      <c r="M29" s="66"/>
      <c r="N29" s="433"/>
      <c r="O29" s="46"/>
      <c r="P29" s="359"/>
    </row>
    <row r="30" spans="1:16">
      <c r="A30" s="359"/>
      <c r="B30" s="359"/>
      <c r="C30" s="69"/>
      <c r="D30" s="69"/>
      <c r="E30" s="69"/>
      <c r="F30" s="69"/>
      <c r="G30" s="69"/>
      <c r="H30" s="70"/>
      <c r="I30" s="71"/>
      <c r="J30" s="353"/>
      <c r="K30" s="42"/>
      <c r="L30" s="36"/>
      <c r="M30" s="66"/>
      <c r="N30" s="434"/>
      <c r="O30" s="46"/>
      <c r="P30" s="359"/>
    </row>
    <row r="31" spans="1:16">
      <c r="A31" s="414" t="s">
        <v>125</v>
      </c>
      <c r="B31" s="415"/>
      <c r="C31" s="415"/>
      <c r="D31" s="415"/>
      <c r="E31" s="415"/>
      <c r="F31" s="69"/>
      <c r="G31" s="69"/>
      <c r="H31" s="70"/>
      <c r="I31" s="71"/>
      <c r="J31" s="421"/>
      <c r="K31" s="421"/>
      <c r="L31" s="421"/>
      <c r="M31" s="421"/>
      <c r="N31" s="421"/>
      <c r="O31" s="421"/>
      <c r="P31" s="421"/>
    </row>
    <row r="32" spans="1:16">
      <c r="A32" s="414" t="s">
        <v>126</v>
      </c>
      <c r="B32" s="415"/>
      <c r="C32" s="415"/>
      <c r="D32" s="415"/>
      <c r="E32" s="415"/>
      <c r="F32" s="69"/>
      <c r="G32" s="69"/>
      <c r="H32" s="70"/>
      <c r="I32" s="71"/>
      <c r="J32" s="353"/>
      <c r="K32" s="42"/>
      <c r="L32" s="36"/>
      <c r="M32" s="66"/>
      <c r="N32" s="66"/>
      <c r="O32" s="62"/>
      <c r="P32" s="359"/>
    </row>
    <row r="33" spans="1:16">
      <c r="A33" s="414" t="s">
        <v>127</v>
      </c>
      <c r="B33" s="415"/>
      <c r="C33" s="415"/>
      <c r="D33" s="415"/>
      <c r="E33" s="415"/>
      <c r="F33" s="155"/>
      <c r="G33" s="155"/>
      <c r="H33" s="155"/>
      <c r="I33" s="155"/>
      <c r="J33" s="68"/>
      <c r="K33" s="42"/>
      <c r="L33" s="36"/>
      <c r="M33" s="63"/>
      <c r="N33" s="62"/>
      <c r="O33" s="64"/>
      <c r="P33" s="359"/>
    </row>
  </sheetData>
  <mergeCells count="21">
    <mergeCell ref="A32:E32"/>
    <mergeCell ref="A33:E33"/>
    <mergeCell ref="A23:E23"/>
    <mergeCell ref="A24:E24"/>
    <mergeCell ref="C25:J25"/>
    <mergeCell ref="C26:I26"/>
    <mergeCell ref="N26:N30"/>
    <mergeCell ref="A31:E31"/>
    <mergeCell ref="J31:P31"/>
    <mergeCell ref="K8:P8"/>
    <mergeCell ref="K10:P10"/>
    <mergeCell ref="F12:J12"/>
    <mergeCell ref="F13:J13"/>
    <mergeCell ref="B20:C20"/>
    <mergeCell ref="F20:G20"/>
    <mergeCell ref="A8:E8"/>
    <mergeCell ref="A2:E2"/>
    <mergeCell ref="A3:E3"/>
    <mergeCell ref="A4:E4"/>
    <mergeCell ref="B7:D7"/>
    <mergeCell ref="E7:J7"/>
  </mergeCells>
  <pageMargins left="0.511811024" right="0.511811024" top="0.78740157499999996" bottom="0.78740157499999996" header="0.31496062000000002" footer="0.31496062000000002"/>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N172"/>
  <sheetViews>
    <sheetView view="pageBreakPreview" topLeftCell="A73" zoomScale="60" zoomScaleNormal="100" workbookViewId="0">
      <selection activeCell="D12" sqref="D12"/>
    </sheetView>
  </sheetViews>
  <sheetFormatPr defaultRowHeight="15"/>
  <cols>
    <col min="1" max="1" width="28.7109375" customWidth="1"/>
    <col min="2" max="2" width="38" customWidth="1"/>
    <col min="3" max="3" width="12" customWidth="1"/>
    <col min="4" max="4" width="22" customWidth="1"/>
    <col min="5" max="5" width="40.28515625" customWidth="1"/>
  </cols>
  <sheetData>
    <row r="2" spans="1:14" ht="33.75">
      <c r="A2" s="453" t="s">
        <v>10</v>
      </c>
      <c r="B2" s="453"/>
      <c r="C2" s="453"/>
      <c r="D2" s="453"/>
      <c r="E2" s="453"/>
      <c r="F2" s="453"/>
    </row>
    <row r="3" spans="1:14" ht="33.75">
      <c r="A3" s="453" t="s">
        <v>9</v>
      </c>
      <c r="B3" s="453"/>
      <c r="C3" s="453"/>
      <c r="D3" s="453"/>
      <c r="E3" s="453"/>
      <c r="F3" s="453"/>
    </row>
    <row r="4" spans="1:14" ht="33.75">
      <c r="A4" s="453" t="s">
        <v>20</v>
      </c>
      <c r="B4" s="453"/>
      <c r="C4" s="453"/>
      <c r="D4" s="453"/>
      <c r="E4" s="453"/>
      <c r="F4" s="453"/>
    </row>
    <row r="5" spans="1:14" ht="15.75" customHeight="1">
      <c r="A5" s="455" t="s">
        <v>239</v>
      </c>
      <c r="B5" s="455"/>
      <c r="C5" s="455"/>
      <c r="D5" s="455"/>
      <c r="E5" s="455"/>
    </row>
    <row r="6" spans="1:14" ht="15.75" customHeight="1">
      <c r="A6" s="455"/>
      <c r="B6" s="455"/>
      <c r="C6" s="455"/>
      <c r="D6" s="455"/>
      <c r="E6" s="455"/>
    </row>
    <row r="7" spans="1:14" ht="15.75">
      <c r="C7" s="26"/>
      <c r="D7" s="26"/>
      <c r="E7" s="26"/>
    </row>
    <row r="8" spans="1:14" ht="15.6" customHeight="1">
      <c r="A8" s="112" t="s">
        <v>190</v>
      </c>
      <c r="B8" s="454"/>
      <c r="C8" s="454"/>
      <c r="D8" s="454"/>
      <c r="E8" s="454"/>
    </row>
    <row r="9" spans="1:14" ht="15.75">
      <c r="C9" s="26"/>
      <c r="D9" s="26"/>
      <c r="E9" s="26"/>
    </row>
    <row r="10" spans="1:14">
      <c r="A10" s="112" t="s">
        <v>2</v>
      </c>
    </row>
    <row r="11" spans="1:14" ht="16.899999999999999" customHeight="1">
      <c r="A11" s="446" t="s">
        <v>33</v>
      </c>
      <c r="B11" s="446"/>
      <c r="C11" s="446"/>
      <c r="D11" s="446"/>
      <c r="E11" s="446"/>
    </row>
    <row r="12" spans="1:14">
      <c r="A12" s="104" t="str">
        <f>A25</f>
        <v>Un</v>
      </c>
      <c r="B12" s="23">
        <v>1.5</v>
      </c>
      <c r="C12" s="22"/>
      <c r="D12" s="22"/>
      <c r="E12" s="22"/>
    </row>
    <row r="13" spans="1:14" ht="15.75">
      <c r="C13" s="26"/>
      <c r="D13" s="26"/>
      <c r="E13" s="26"/>
      <c r="I13" s="456"/>
      <c r="J13" s="456"/>
      <c r="K13" s="456"/>
      <c r="L13" s="456"/>
      <c r="M13" s="456"/>
      <c r="N13" s="456"/>
    </row>
    <row r="14" spans="1:14">
      <c r="I14" s="456"/>
      <c r="J14" s="456"/>
      <c r="K14" s="456"/>
      <c r="L14" s="456"/>
      <c r="M14" s="456"/>
      <c r="N14" s="456"/>
    </row>
    <row r="15" spans="1:14">
      <c r="A15" s="112" t="s">
        <v>34</v>
      </c>
      <c r="E15" s="86"/>
      <c r="I15" s="456"/>
      <c r="J15" s="456"/>
      <c r="K15" s="456"/>
      <c r="L15" s="456"/>
      <c r="M15" s="456"/>
      <c r="N15" s="456"/>
    </row>
    <row r="16" spans="1:14">
      <c r="A16" s="458" t="s">
        <v>124</v>
      </c>
      <c r="B16" s="458"/>
      <c r="C16" s="458"/>
      <c r="D16" s="458"/>
      <c r="E16" s="458"/>
    </row>
    <row r="17" spans="1:6">
      <c r="A17" s="23" t="s">
        <v>28</v>
      </c>
      <c r="B17" s="23">
        <f>2</f>
        <v>2</v>
      </c>
      <c r="C17" s="22"/>
      <c r="D17" s="22"/>
      <c r="E17" s="22"/>
    </row>
    <row r="18" spans="1:6">
      <c r="A18" s="22"/>
      <c r="B18" s="22"/>
      <c r="C18" s="22"/>
      <c r="D18" s="22"/>
      <c r="E18" s="22"/>
    </row>
    <row r="19" spans="1:6">
      <c r="A19" s="22"/>
      <c r="B19" s="22"/>
      <c r="C19" s="22"/>
      <c r="D19" s="22"/>
      <c r="E19" s="22"/>
    </row>
    <row r="20" spans="1:6">
      <c r="A20" s="83"/>
      <c r="B20" s="82"/>
      <c r="C20" s="82"/>
      <c r="D20" s="82"/>
      <c r="E20" s="82"/>
    </row>
    <row r="21" spans="1:6">
      <c r="A21" s="112" t="s">
        <v>189</v>
      </c>
      <c r="B21" s="244"/>
      <c r="C21" s="244"/>
      <c r="D21" s="244"/>
      <c r="E21" s="244"/>
    </row>
    <row r="22" spans="1:6">
      <c r="A22" s="112" t="s">
        <v>30</v>
      </c>
      <c r="B22" s="115"/>
      <c r="C22" s="115"/>
      <c r="D22" s="115"/>
      <c r="E22" s="115"/>
    </row>
    <row r="23" spans="1:6">
      <c r="A23" s="460" t="str">
        <f>'ANEXO IB - Planilha Orçamentari'!C23</f>
        <v>ARRANCAMENTO DE GRADES, GRADIS, ALAMBRADOS, CERCAS E PORTOES.</v>
      </c>
      <c r="B23" s="458"/>
      <c r="C23" s="458"/>
      <c r="D23" s="458"/>
      <c r="E23" s="458"/>
    </row>
    <row r="24" spans="1:6">
      <c r="A24" s="102"/>
      <c r="B24" s="22"/>
      <c r="C24" s="22"/>
      <c r="D24" s="22"/>
      <c r="E24" s="22"/>
      <c r="F24" s="86"/>
    </row>
    <row r="25" spans="1:6">
      <c r="A25" s="104" t="str">
        <f>A31</f>
        <v>Un</v>
      </c>
      <c r="B25" s="105">
        <v>154.5</v>
      </c>
      <c r="C25" s="22"/>
      <c r="D25" s="22"/>
      <c r="E25" s="22"/>
      <c r="F25" s="86"/>
    </row>
    <row r="26" spans="1:6">
      <c r="A26" s="102"/>
      <c r="B26" s="22"/>
      <c r="C26" s="22"/>
      <c r="D26" s="22"/>
      <c r="E26" s="22"/>
      <c r="F26" s="86"/>
    </row>
    <row r="27" spans="1:6">
      <c r="A27" s="18"/>
      <c r="B27" s="19"/>
      <c r="C27" s="20"/>
      <c r="D27" s="21"/>
      <c r="E27" s="19"/>
    </row>
    <row r="28" spans="1:6">
      <c r="A28" s="112" t="s">
        <v>29</v>
      </c>
    </row>
    <row r="29" spans="1:6" ht="40.5" customHeight="1">
      <c r="A29" s="445" t="str">
        <f>'ANEXO IB - Planilha Orçamentari'!C24</f>
        <v xml:space="preserve">MOIRAO EM MADEIRA DE REFLORESTAMENTO, PARA CERCAS, COM SECAO DE DIAMETRO DE 15CM, ALTURA LIVRE MEDIA DE 1,30M, ENTERRADO A 1M DE PROFUNDIDADE, INCLUINDO ESCAVACAO E ESPALHAMENTO DO MATERIAL EXCEDENTE, CONFORME PROJETO FPJ. FORNECIMENTO E COLOCACAO.
</v>
      </c>
      <c r="B29" s="446"/>
      <c r="C29" s="446"/>
      <c r="D29" s="446"/>
      <c r="E29" s="446"/>
    </row>
    <row r="30" spans="1:6" ht="22.5" customHeight="1">
      <c r="A30" s="119"/>
      <c r="B30" s="120"/>
      <c r="C30" s="120"/>
      <c r="D30" s="120"/>
      <c r="E30" s="120"/>
    </row>
    <row r="31" spans="1:6" ht="18.75" customHeight="1">
      <c r="A31" s="121" t="s">
        <v>144</v>
      </c>
      <c r="B31" s="122">
        <v>99</v>
      </c>
      <c r="C31" s="120"/>
      <c r="D31" s="120"/>
      <c r="E31" s="120"/>
    </row>
    <row r="32" spans="1:6" ht="20.25" customHeight="1" thickBot="1">
      <c r="A32" s="106"/>
      <c r="B32" s="107"/>
      <c r="C32" s="107"/>
      <c r="D32" s="107"/>
      <c r="E32" s="107"/>
    </row>
    <row r="33" spans="1:5" ht="21.75" customHeight="1">
      <c r="A33" s="123" t="s">
        <v>31</v>
      </c>
      <c r="B33" s="462"/>
      <c r="C33" s="456"/>
      <c r="D33" s="456"/>
      <c r="E33" s="456"/>
    </row>
    <row r="34" spans="1:5" ht="45" customHeight="1">
      <c r="A34" s="457" t="s">
        <v>109</v>
      </c>
      <c r="B34" s="457"/>
      <c r="C34" s="457"/>
      <c r="D34" s="457"/>
      <c r="E34" s="457"/>
    </row>
    <row r="35" spans="1:5" ht="18.75" customHeight="1">
      <c r="A35" s="115"/>
      <c r="D35" s="24"/>
      <c r="E35" s="25"/>
    </row>
    <row r="36" spans="1:5" ht="22.5" customHeight="1">
      <c r="A36" s="124" t="str">
        <f>A134</f>
        <v>QUANTI.(M²)</v>
      </c>
      <c r="B36" s="125">
        <v>188</v>
      </c>
      <c r="D36" s="24"/>
      <c r="E36" s="25"/>
    </row>
    <row r="37" spans="1:5" s="116" customFormat="1" ht="20.25" customHeight="1" thickBot="1">
      <c r="A37" s="115"/>
      <c r="D37" s="117"/>
      <c r="E37" s="118"/>
    </row>
    <row r="38" spans="1:5" ht="15.75" thickBot="1">
      <c r="A38" s="114" t="s">
        <v>62</v>
      </c>
    </row>
    <row r="39" spans="1:5" ht="33" customHeight="1">
      <c r="A39" s="459" t="str">
        <f>'ANEXO IB - Planilha Orçamentari'!C26</f>
        <v>MESA DE CONCRETO ARMADO,COM 4 BANCOS,CONFORME PROJETO CEHAB, REVESTIDOS COM ARGAMASSA DE CIMENTO E AREIA,NO TRACO 1:4. A MESA MEDINDO 0,80X0,80M,COM 0,80M DE ALTURA MAIS A FUNDACÃO E OS BANCOS COM 0,35X0,35M E 0,50M DE ALTURA MAIS A FUNDACÃO.</v>
      </c>
      <c r="B39" s="446"/>
      <c r="C39" s="446"/>
      <c r="D39" s="446"/>
      <c r="E39" s="446"/>
    </row>
    <row r="40" spans="1:5">
      <c r="A40" s="102"/>
      <c r="B40" s="22"/>
      <c r="C40" s="22"/>
      <c r="D40" s="22"/>
      <c r="E40" s="22"/>
    </row>
    <row r="41" spans="1:5">
      <c r="A41" s="104" t="s">
        <v>88</v>
      </c>
      <c r="B41" s="23">
        <v>5</v>
      </c>
      <c r="C41" s="22"/>
      <c r="D41" s="102"/>
      <c r="E41" s="103"/>
    </row>
    <row r="42" spans="1:5">
      <c r="A42" s="102"/>
      <c r="B42" s="22"/>
      <c r="C42" s="22"/>
      <c r="D42" s="102"/>
      <c r="E42" s="103"/>
    </row>
    <row r="43" spans="1:5">
      <c r="A43" s="112" t="s">
        <v>83</v>
      </c>
    </row>
    <row r="44" spans="1:5" ht="49.9" customHeight="1">
      <c r="A44" s="445" t="str">
        <f>'ANEXO IB - Planilha Orçamentari'!C27</f>
        <v>BANCO PARA JARDINS COM 14 REGUAS DE MADEIRA DE LEI,SECAO DE 5,5X2,5CM E COMPRIMENTO DE 2,00M,PRESAS COM PARAFUSOS DE PORCAS NOS PES DE FERRO FUNDIDO,ESTES COM 14KG,BARRA DE FERRO AO CENTRO DO ASSENTAMENTO,INCLUSIVE ESPIGAO DE FIXACAO,4 BASES DE CONCRETO DE 15X15X30CM,E PINTURA NA COR A SER INDICADA.</v>
      </c>
      <c r="B44" s="446"/>
      <c r="C44" s="446"/>
      <c r="D44" s="446"/>
      <c r="E44" s="446"/>
    </row>
    <row r="45" spans="1:5">
      <c r="A45" s="102"/>
      <c r="B45" s="22"/>
      <c r="C45" s="22"/>
      <c r="D45" s="22"/>
      <c r="E45" s="22"/>
    </row>
    <row r="46" spans="1:5">
      <c r="A46" s="126" t="s">
        <v>88</v>
      </c>
      <c r="B46" s="126">
        <v>6</v>
      </c>
      <c r="D46" s="24"/>
      <c r="E46" s="25"/>
    </row>
    <row r="47" spans="1:5" ht="29.25" customHeight="1">
      <c r="C47" s="86"/>
      <c r="D47" s="24"/>
      <c r="E47" s="25"/>
    </row>
    <row r="48" spans="1:5">
      <c r="A48" s="112" t="s">
        <v>63</v>
      </c>
      <c r="D48" s="24"/>
      <c r="E48" s="25"/>
    </row>
    <row r="49" spans="1:5" ht="47.25" customHeight="1">
      <c r="A49" s="441" t="str">
        <f>'ANEXO IB - Planilha Orçamentari'!C29</f>
        <v>ESPECIES VEGETAIS COM ALTURA DE(0,60 A 1,00)M,TIPO PALMEIRA PHEONIX ROEBELENII(TAMAREIRA ANA), COCCOTHRINAX SP(LEQUE-PRATEADA),ELAEIS GUINEENSIS(DENDEZEIRO),GAUSSIA MAYA(PALMEIRA MAIA) OU SIMILAR.FORNECIMENTO.</v>
      </c>
      <c r="B49" s="442"/>
      <c r="C49" s="442"/>
      <c r="D49" s="442"/>
      <c r="E49" s="443"/>
    </row>
    <row r="50" spans="1:5">
      <c r="D50" s="24"/>
      <c r="E50" s="25"/>
    </row>
    <row r="51" spans="1:5">
      <c r="A51" s="126" t="s">
        <v>88</v>
      </c>
      <c r="B51" s="126">
        <v>14</v>
      </c>
      <c r="C51" s="444"/>
      <c r="D51" s="444"/>
      <c r="E51" s="25"/>
    </row>
    <row r="52" spans="1:5">
      <c r="C52" s="35"/>
      <c r="D52" s="35"/>
      <c r="E52" s="25"/>
    </row>
    <row r="54" spans="1:5">
      <c r="A54" s="112" t="s">
        <v>84</v>
      </c>
    </row>
    <row r="55" spans="1:5" ht="33" customHeight="1">
      <c r="A55" s="445" t="str">
        <f>'ANEXO IB - Planilha Orçamentari'!C30</f>
        <v>LIXEIRA ECOLOGICA CONFECCIONADA EM EUCALIPTO TRATADO COM 1,20M DE ALTURA, 0,50CM DE DIÂMETRO COM ESPESSURA DE 6 A 8 CM.FORNECIMENTO E COLOCAÇÃO</v>
      </c>
      <c r="B55" s="446"/>
      <c r="C55" s="446"/>
      <c r="D55" s="446"/>
      <c r="E55" s="446"/>
    </row>
    <row r="56" spans="1:5" s="30" customFormat="1" ht="13.5" customHeight="1">
      <c r="A56" s="120"/>
      <c r="B56" s="120"/>
      <c r="C56" s="120"/>
      <c r="D56" s="120"/>
      <c r="E56" s="120"/>
    </row>
    <row r="57" spans="1:5">
      <c r="A57" s="23" t="s">
        <v>88</v>
      </c>
      <c r="B57" s="23">
        <v>5</v>
      </c>
      <c r="C57" s="22"/>
      <c r="D57" s="22"/>
      <c r="E57" s="22"/>
    </row>
    <row r="59" spans="1:5">
      <c r="A59" s="22"/>
      <c r="B59" s="22"/>
      <c r="C59" s="22"/>
      <c r="D59" s="22"/>
      <c r="E59" s="22"/>
    </row>
    <row r="60" spans="1:5">
      <c r="A60" s="112" t="s">
        <v>85</v>
      </c>
    </row>
    <row r="61" spans="1:5" ht="45" customHeight="1">
      <c r="A61" s="445" t="str">
        <f>'ANEXO IB - Planilha Orçamentari'!C31</f>
        <v>QUIOSQUE COM COBERTURA EM PIAÇAVA, COM MESA E BANCO INCLUSOS, QUIOSQUE COM DIÂMETRO DE 2,6 METROS, MESA DE 0,9 METROS DE DIÂMETRO, EM ARGELIM (PRANCHA) COM 4 BANCOS. ESTEIO DO QUIOSQUE COM 0,2 METROS DE DIÂMETRO. BANCO COM 30 À 40 CM DE DIÂMETRO COM 10 CM DE ESPESSURA.</v>
      </c>
      <c r="B61" s="446"/>
      <c r="C61" s="446"/>
      <c r="D61" s="446"/>
      <c r="E61" s="446"/>
    </row>
    <row r="62" spans="1:5">
      <c r="A62" s="23" t="s">
        <v>88</v>
      </c>
      <c r="B62" s="23">
        <v>2</v>
      </c>
    </row>
    <row r="63" spans="1:5">
      <c r="A63" s="22"/>
      <c r="B63" s="22"/>
    </row>
    <row r="64" spans="1:5">
      <c r="A64" s="22"/>
      <c r="B64" s="22"/>
    </row>
    <row r="65" spans="1:6">
      <c r="A65" s="112" t="s">
        <v>74</v>
      </c>
      <c r="B65" s="452" t="s">
        <v>222</v>
      </c>
      <c r="C65" s="452"/>
      <c r="D65" s="452"/>
      <c r="E65" s="452"/>
    </row>
    <row r="66" spans="1:6">
      <c r="A66" s="22"/>
      <c r="B66" s="22"/>
    </row>
    <row r="67" spans="1:6">
      <c r="A67" s="22"/>
      <c r="B67" s="23" t="s">
        <v>165</v>
      </c>
    </row>
    <row r="68" spans="1:6">
      <c r="A68" s="216" t="s">
        <v>147</v>
      </c>
      <c r="B68" s="23">
        <v>2.2799999999999998</v>
      </c>
    </row>
    <row r="69" spans="1:6">
      <c r="A69" s="22"/>
      <c r="B69" s="22"/>
    </row>
    <row r="70" spans="1:6">
      <c r="A70" s="112" t="s">
        <v>145</v>
      </c>
      <c r="B70" s="452" t="s">
        <v>223</v>
      </c>
      <c r="C70" s="452"/>
      <c r="D70" s="452"/>
      <c r="E70" s="452"/>
    </row>
    <row r="71" spans="1:6">
      <c r="A71" s="22"/>
      <c r="B71" s="22"/>
    </row>
    <row r="72" spans="1:6">
      <c r="A72" s="22"/>
      <c r="B72" s="23" t="s">
        <v>152</v>
      </c>
      <c r="D72" s="22"/>
      <c r="E72" s="30"/>
      <c r="F72" s="341"/>
    </row>
    <row r="73" spans="1:6">
      <c r="A73" s="216" t="s">
        <v>147</v>
      </c>
      <c r="B73" s="23">
        <v>1319.71</v>
      </c>
      <c r="C73" s="217"/>
      <c r="D73" s="18"/>
      <c r="E73" s="18"/>
      <c r="F73" s="18"/>
    </row>
    <row r="74" spans="1:6">
      <c r="A74" s="22"/>
      <c r="B74" s="22"/>
    </row>
    <row r="75" spans="1:6">
      <c r="A75" s="112" t="s">
        <v>146</v>
      </c>
      <c r="B75" s="22"/>
    </row>
    <row r="76" spans="1:6">
      <c r="A76" s="452" t="s">
        <v>184</v>
      </c>
      <c r="B76" s="452"/>
      <c r="C76" s="452"/>
      <c r="D76" s="452"/>
      <c r="E76" s="452"/>
    </row>
    <row r="77" spans="1:6">
      <c r="A77" s="23" t="s">
        <v>88</v>
      </c>
      <c r="B77" s="23">
        <v>14</v>
      </c>
      <c r="C77" s="30"/>
      <c r="D77" s="30"/>
      <c r="E77" s="30"/>
    </row>
    <row r="78" spans="1:6">
      <c r="A78" s="22"/>
      <c r="B78" s="22"/>
    </row>
    <row r="79" spans="1:6">
      <c r="A79" s="233" t="s">
        <v>163</v>
      </c>
      <c r="B79" s="22"/>
    </row>
    <row r="80" spans="1:6" ht="18.75" customHeight="1">
      <c r="A80" s="465" t="s">
        <v>225</v>
      </c>
      <c r="B80" s="466"/>
      <c r="C80" s="466"/>
      <c r="D80" s="466"/>
      <c r="E80" s="467"/>
    </row>
    <row r="81" spans="1:5" ht="14.25" customHeight="1">
      <c r="A81" s="23" t="s">
        <v>88</v>
      </c>
      <c r="B81" s="23">
        <v>14</v>
      </c>
    </row>
    <row r="82" spans="1:5">
      <c r="A82" s="22"/>
      <c r="B82" s="22"/>
    </row>
    <row r="83" spans="1:5">
      <c r="A83" s="233" t="s">
        <v>164</v>
      </c>
      <c r="B83" s="22"/>
    </row>
    <row r="84" spans="1:5" ht="20.25" customHeight="1">
      <c r="A84" s="468" t="s">
        <v>178</v>
      </c>
      <c r="B84" s="468"/>
      <c r="C84" s="468"/>
      <c r="D84" s="468"/>
      <c r="E84" s="468"/>
    </row>
    <row r="85" spans="1:5" ht="18" customHeight="1">
      <c r="A85" s="23" t="s">
        <v>88</v>
      </c>
      <c r="B85" s="23">
        <v>14</v>
      </c>
    </row>
    <row r="86" spans="1:5" ht="22.5" customHeight="1">
      <c r="A86" s="22"/>
      <c r="B86" s="22"/>
    </row>
    <row r="87" spans="1:5" ht="19.5" customHeight="1">
      <c r="A87" s="233" t="s">
        <v>181</v>
      </c>
      <c r="B87" s="449" t="str">
        <f>'ANEXO IB - Planilha Orçamentari'!C37</f>
        <v>COMANDO PARA IP, TRIFASICO, 220/127V, CAPACIDADE DE 45A, CRJ-07.</v>
      </c>
      <c r="C87" s="450"/>
      <c r="D87" s="450"/>
      <c r="E87" s="451"/>
    </row>
    <row r="88" spans="1:5" ht="22.5" customHeight="1">
      <c r="A88" s="23" t="s">
        <v>88</v>
      </c>
      <c r="B88" s="23">
        <v>1</v>
      </c>
    </row>
    <row r="89" spans="1:5" ht="22.5" customHeight="1">
      <c r="A89" s="22"/>
      <c r="B89" s="22"/>
    </row>
    <row r="90" spans="1:5" ht="22.5" customHeight="1">
      <c r="A90" s="233" t="s">
        <v>182</v>
      </c>
      <c r="B90" s="22"/>
    </row>
    <row r="91" spans="1:5" ht="48" customHeight="1">
      <c r="A91" s="447" t="s">
        <v>187</v>
      </c>
      <c r="B91" s="447"/>
      <c r="C91" s="447"/>
      <c r="D91" s="447"/>
      <c r="E91" s="447"/>
    </row>
    <row r="92" spans="1:5" ht="22.5" customHeight="1">
      <c r="A92" s="23" t="s">
        <v>88</v>
      </c>
      <c r="B92" s="23">
        <v>14</v>
      </c>
    </row>
    <row r="93" spans="1:5" ht="22.5" customHeight="1">
      <c r="A93" s="22"/>
      <c r="B93" s="22"/>
    </row>
    <row r="94" spans="1:5" ht="22.5" customHeight="1">
      <c r="A94" s="233" t="s">
        <v>183</v>
      </c>
      <c r="B94" s="22"/>
    </row>
    <row r="95" spans="1:5" ht="29.25" customHeight="1">
      <c r="A95" s="448" t="s">
        <v>188</v>
      </c>
      <c r="B95" s="448"/>
      <c r="C95" s="448"/>
      <c r="D95" s="448"/>
      <c r="E95" s="448"/>
    </row>
    <row r="96" spans="1:5" ht="22.5" customHeight="1">
      <c r="A96" s="23" t="s">
        <v>88</v>
      </c>
      <c r="B96" s="206">
        <v>14</v>
      </c>
    </row>
    <row r="97" spans="1:5" ht="22.5" customHeight="1">
      <c r="A97" s="22"/>
      <c r="B97" s="22"/>
    </row>
    <row r="98" spans="1:5" ht="22.5" customHeight="1">
      <c r="A98" s="233" t="s">
        <v>200</v>
      </c>
      <c r="B98" s="22"/>
    </row>
    <row r="99" spans="1:5" ht="22.5" customHeight="1">
      <c r="A99" s="448" t="s">
        <v>212</v>
      </c>
      <c r="B99" s="448"/>
      <c r="C99" s="448"/>
      <c r="D99" s="448"/>
      <c r="E99" s="448"/>
    </row>
    <row r="100" spans="1:5" ht="22.5" customHeight="1">
      <c r="A100" s="23" t="s">
        <v>219</v>
      </c>
      <c r="B100" s="23">
        <v>84</v>
      </c>
    </row>
    <row r="101" spans="1:5" ht="22.5" customHeight="1">
      <c r="A101" s="22"/>
      <c r="B101" s="22"/>
    </row>
    <row r="102" spans="1:5" ht="22.5" customHeight="1">
      <c r="A102" s="233" t="s">
        <v>210</v>
      </c>
      <c r="B102" s="22"/>
    </row>
    <row r="103" spans="1:5" ht="22.5" customHeight="1">
      <c r="A103" s="448" t="s">
        <v>213</v>
      </c>
      <c r="B103" s="448"/>
      <c r="C103" s="448"/>
      <c r="D103" s="448"/>
      <c r="E103" s="448"/>
    </row>
    <row r="104" spans="1:5" ht="22.5" customHeight="1">
      <c r="A104" s="23" t="s">
        <v>219</v>
      </c>
      <c r="B104" s="23">
        <v>245</v>
      </c>
    </row>
    <row r="105" spans="1:5" ht="22.5" customHeight="1">
      <c r="A105" s="22"/>
      <c r="B105" s="22"/>
    </row>
    <row r="106" spans="1:5">
      <c r="A106" s="22"/>
      <c r="B106" s="22"/>
    </row>
    <row r="107" spans="1:5">
      <c r="A107" s="112" t="s">
        <v>191</v>
      </c>
      <c r="B107" s="22"/>
    </row>
    <row r="108" spans="1:5">
      <c r="A108" s="112" t="s">
        <v>37</v>
      </c>
    </row>
    <row r="109" spans="1:5" ht="32.25" customHeight="1">
      <c r="A109" s="445" t="str">
        <f>'ANEXO IB - Planilha Orçamentari'!C44</f>
        <v>BALANÇO 3 LUGARES FEITO COM CORRENTE PARA MAIOR SUSTENTABILIDADE, COM ASSENTO DE 0,50CM FEITO DE TABUA. BASE DE SUSTENTAÇÃO DO BALANÇO FEITO COM EUCALIPTO TRATADO DE 10 A 12 DE DIÂMETRO COM 2M DE ALTURA NAS LATERAIS E 4,00M DE COMPRIMENTO DA TRAVE SUPERIOR.PLAYGROUND TODO ENVERNIZADO COM VERNIZ COR IMBUIA.FORNECIMENTO E COLOCAÇÃO.</v>
      </c>
      <c r="B109" s="446"/>
      <c r="C109" s="446"/>
      <c r="D109" s="446"/>
      <c r="E109" s="446"/>
    </row>
    <row r="110" spans="1:5" ht="21" customHeight="1">
      <c r="A110" s="23" t="s">
        <v>88</v>
      </c>
      <c r="B110" s="23">
        <v>1</v>
      </c>
    </row>
    <row r="111" spans="1:5">
      <c r="A111" s="22"/>
      <c r="B111" s="22"/>
    </row>
    <row r="112" spans="1:5" ht="7.9" customHeight="1"/>
    <row r="113" spans="1:6">
      <c r="A113" s="113" t="s">
        <v>38</v>
      </c>
    </row>
    <row r="114" spans="1:6" ht="202.5" customHeight="1">
      <c r="A114" s="461" t="str">
        <f>'ANEXO IB - Planilha Orçamentari'!C45</f>
        <v xml:space="preserve">ESCORREGADOR COM PLATAFORMA PLAYGROUND CONFECCIONADO EM EUCALIPTO TRATADO COM 4,00M DE COMPRIMENTO E 0,70CM DE LARGURA.
PLATAFORMA
1 PLATAFORMAS DE 1,80 X 0,70CM COM TABUAS DE EUCALIPTO TRATADA , 8 A 10 DE ESPESSURA E BARROTE DE 6 A 8. SENDO UMA PLATAFORMA DESCOBERTA.
- ESCADA 
1 ESCADA MEDINDO 2,20 DE COMPRIMENTO POR 0,50 DE LARGURA COM BASE DE EUCALIPTO TRATADA COM 0,10 DE DIÂMETRO, COM 7 DEGRAUS DE 6 A 8 DE ESPESSURA E CORRIMÃO DE 4 A 6 DE ESPESSURA.
- ESCORREGADOR
1 ESCORREGADOR FEITO COM EUCALIPTO TRATADO MEDINDO 2,20 COMPRIMENTO, 0,40CM DE LARGURA, COM TABUA DE PROTEÇÃO LATERAL COM 0,15CM DE ALTURA E 2,5CM DE ESPESSURA COM PROTEÇÃO DE CHAPA GALVANIZADA NO FUNDO DO ESCORREGADOR PARA QUE NÃO HAJA RISCO DE FARPAS.
PLAYGROUND TODO ENVERNIZADO COM VERNIZ COR IMBUIA.
PEÇAS PINTADAS COM TINTA ESMALTE SINTÉTICO SUVINIL.FORNECIMENTO E COLOCAÇÃO
</v>
      </c>
      <c r="B114" s="457"/>
      <c r="C114" s="457"/>
      <c r="D114" s="457"/>
      <c r="E114" s="457"/>
    </row>
    <row r="115" spans="1:6" ht="14.45" customHeight="1">
      <c r="A115" s="23" t="s">
        <v>88</v>
      </c>
      <c r="B115" s="23">
        <v>1</v>
      </c>
      <c r="C115" s="85"/>
      <c r="D115" s="85"/>
      <c r="E115" s="85"/>
    </row>
    <row r="116" spans="1:6">
      <c r="A116" s="19"/>
      <c r="B116" s="18"/>
      <c r="C116" s="18"/>
      <c r="D116" s="18"/>
      <c r="E116" s="18"/>
      <c r="F116" s="33"/>
    </row>
    <row r="117" spans="1:6">
      <c r="A117" s="112" t="s">
        <v>111</v>
      </c>
      <c r="B117" s="18"/>
      <c r="C117" s="18"/>
      <c r="D117" s="18"/>
      <c r="E117" s="18"/>
    </row>
    <row r="118" spans="1:6" ht="74.25" customHeight="1">
      <c r="A118" s="461" t="str">
        <f>'ANEXO IB - Planilha Orçamentari'!C46</f>
        <v xml:space="preserve">GIRA GIRA PLAYGROUND INFANTIL POSSUINDO 1,50M  DE DIÂMETRO, PROMOVENDO MOVIMENTOS GIRATÓRIOS, SENDO O ASSENTO DE MADEIRA. CONFECCIONADA EM BARRAS DE FERRO, COM TODOS OS TRONCOS IMPERMEÁVEIS PARA PREVENÇÃO DE DESGASTES E APODRECIMENTO.
PLAYGROUND TODO ENVERNIZADO COM VERNIZ COR IMBUIA.
PEÇAS PINTADAS COM TINTA ESMALTE SINTÉTICO SUVINIL.FORNECIMENTO E COLOCAÇÃO
</v>
      </c>
      <c r="B118" s="457"/>
      <c r="C118" s="457"/>
      <c r="D118" s="457"/>
      <c r="E118" s="457"/>
    </row>
    <row r="119" spans="1:6" s="86" customFormat="1" ht="14.45" customHeight="1">
      <c r="A119" s="23" t="s">
        <v>88</v>
      </c>
      <c r="B119" s="23">
        <v>1</v>
      </c>
      <c r="C119" s="85"/>
      <c r="D119" s="85"/>
      <c r="E119" s="85"/>
    </row>
    <row r="120" spans="1:6">
      <c r="A120" s="87"/>
      <c r="B120" s="87"/>
      <c r="C120" s="84"/>
      <c r="D120" s="84"/>
      <c r="E120" s="84"/>
    </row>
    <row r="121" spans="1:6">
      <c r="A121" s="87"/>
      <c r="B121" s="87"/>
      <c r="C121" s="84"/>
      <c r="D121" s="84"/>
      <c r="E121" s="84"/>
    </row>
    <row r="122" spans="1:6">
      <c r="A122" s="112" t="s">
        <v>112</v>
      </c>
      <c r="B122" s="84"/>
      <c r="C122" s="84"/>
      <c r="D122" s="84"/>
      <c r="E122" s="84"/>
    </row>
    <row r="123" spans="1:6" ht="93" customHeight="1">
      <c r="A123" s="445" t="str">
        <f>'ANEXO IB - Planilha Orçamentari'!C47</f>
        <v xml:space="preserve">GANGORRA SIMPLES PLAYGROUND INFANTIL POSSUINDO DOIS BRAÇOS DE TRONCOS ARTICULADOS NA PARTE CENTRAL, PROMOVENDO MOVIMENTOS OSCILATÓRIOS, SENDO O ASSENTO COMPOSTO DE APENAS UM TRONCO. CONFECCIONADA EM TRONCOS DE EUCALIPTO TRATADO ATRAVÉS DE PROCESSO DE AUTOCLAVE, UTILIZANDO TORAS COM DIÂMETRO MÉDIO DE 0,15 CM, COM TODOS OS TRONCOS IMPERMEÁVEIS PARA PREVENÇÃO DE DESGASTES E APODRECIMENTO.
PLAYGROUND TODO ENVERNIZADO COM VERNIZ COR IMBUIA.
PEÇAS PINTADAS COM TINTA ESMALTE SINTÉTICO SUVINIL.FORNECIMENTO E COLOCAÇÃO.
</v>
      </c>
      <c r="B123" s="446"/>
      <c r="C123" s="446"/>
      <c r="D123" s="446"/>
      <c r="E123" s="446"/>
    </row>
    <row r="124" spans="1:6" ht="17.25" customHeight="1">
      <c r="A124" s="23" t="s">
        <v>88</v>
      </c>
      <c r="B124" s="23">
        <v>1</v>
      </c>
      <c r="C124" s="85"/>
      <c r="D124" s="85"/>
      <c r="E124" s="85"/>
    </row>
    <row r="125" spans="1:6" ht="17.25" customHeight="1">
      <c r="A125" s="22"/>
      <c r="B125" s="22"/>
      <c r="C125" s="85"/>
      <c r="D125" s="85"/>
      <c r="E125" s="85"/>
    </row>
    <row r="126" spans="1:6" ht="17.25" customHeight="1">
      <c r="A126" s="22"/>
      <c r="B126" s="22"/>
      <c r="C126" s="85"/>
      <c r="D126" s="85"/>
      <c r="E126" s="85"/>
    </row>
    <row r="127" spans="1:6" ht="14.45" customHeight="1">
      <c r="A127" s="112" t="s">
        <v>192</v>
      </c>
      <c r="B127" s="22"/>
      <c r="C127" s="85"/>
      <c r="D127" s="85"/>
      <c r="E127" s="85"/>
    </row>
    <row r="128" spans="1:6" ht="21" customHeight="1">
      <c r="A128" s="245" t="s">
        <v>115</v>
      </c>
      <c r="B128" s="84"/>
      <c r="C128" s="84"/>
      <c r="D128" s="84"/>
      <c r="E128" s="84"/>
    </row>
    <row r="129" spans="1:9" ht="41.45" customHeight="1">
      <c r="A129" s="457" t="s">
        <v>71</v>
      </c>
      <c r="B129" s="457"/>
      <c r="C129" s="457"/>
      <c r="D129" s="457"/>
      <c r="E129" s="457"/>
    </row>
    <row r="130" spans="1:9" ht="14.25" customHeight="1">
      <c r="A130" s="23" t="s">
        <v>93</v>
      </c>
      <c r="B130" s="23">
        <v>3.2</v>
      </c>
      <c r="E130" s="30"/>
    </row>
    <row r="131" spans="1:9" ht="14.25" customHeight="1">
      <c r="E131" s="30"/>
    </row>
    <row r="132" spans="1:9" ht="14.25" customHeight="1">
      <c r="A132" s="113" t="s">
        <v>116</v>
      </c>
      <c r="B132" s="84"/>
      <c r="C132" s="84"/>
      <c r="D132" s="84"/>
      <c r="E132" s="84"/>
    </row>
    <row r="133" spans="1:9">
      <c r="A133" s="457" t="str">
        <f>'ANEXO IB - Planilha Orçamentari'!C51</f>
        <v>PLACA EM MADEIRA DE LEI TRATADA DE APROX. 10CM X 40CM X 3 METROS, COM LETREIRO EM MADEIRA "PARQUE ECOLÓGICO" FIXADA EM PILAR DE ALVENARIA, EXCLUSIVE PILAR DE ALVENARIA. FORNECIMENTO E COLOCAÇÃO.</v>
      </c>
      <c r="B133" s="457"/>
      <c r="C133" s="457"/>
      <c r="D133" s="457"/>
      <c r="E133" s="457"/>
    </row>
    <row r="134" spans="1:9">
      <c r="A134" s="23" t="s">
        <v>93</v>
      </c>
      <c r="B134" s="23">
        <v>1</v>
      </c>
      <c r="E134" s="30"/>
    </row>
    <row r="135" spans="1:9">
      <c r="A135" s="22"/>
      <c r="B135" s="22"/>
      <c r="E135" s="30"/>
    </row>
    <row r="136" spans="1:9" ht="20.25" customHeight="1">
      <c r="A136" s="342">
        <v>5</v>
      </c>
      <c r="B136" s="236" t="s">
        <v>226</v>
      </c>
      <c r="C136" s="234"/>
      <c r="D136" s="234"/>
      <c r="E136" s="234"/>
      <c r="F136" s="234"/>
      <c r="G136" s="234"/>
      <c r="H136" s="207"/>
      <c r="I136" s="207"/>
    </row>
    <row r="137" spans="1:9" ht="20.25" customHeight="1">
      <c r="A137" s="246" t="s">
        <v>227</v>
      </c>
      <c r="B137" s="236" t="s">
        <v>11</v>
      </c>
      <c r="C137" s="234"/>
      <c r="D137" s="234"/>
      <c r="E137" s="234"/>
      <c r="F137" s="234"/>
      <c r="G137" s="234"/>
      <c r="H137" s="207"/>
      <c r="I137" s="207"/>
    </row>
    <row r="138" spans="1:9" ht="20.25" customHeight="1">
      <c r="A138" s="218" t="s">
        <v>228</v>
      </c>
      <c r="B138" s="227">
        <v>140</v>
      </c>
      <c r="C138" s="219"/>
      <c r="D138" s="219"/>
      <c r="E138" s="219"/>
      <c r="F138" s="234"/>
      <c r="G138" s="234"/>
      <c r="H138" s="207"/>
      <c r="I138" s="207"/>
    </row>
    <row r="139" spans="1:9" ht="20.25" customHeight="1">
      <c r="F139" s="234"/>
      <c r="G139" s="234"/>
      <c r="H139" s="207"/>
      <c r="I139" s="207"/>
    </row>
    <row r="140" spans="1:9">
      <c r="A140" s="235"/>
      <c r="B140" s="207"/>
      <c r="C140" s="207"/>
      <c r="D140" s="207"/>
      <c r="E140" s="207"/>
      <c r="F140" s="207"/>
      <c r="G140" s="207"/>
      <c r="H140" s="207"/>
      <c r="I140" s="207"/>
    </row>
    <row r="141" spans="1:9">
      <c r="A141" s="235"/>
      <c r="B141" s="207"/>
      <c r="C141" s="207"/>
      <c r="D141" s="207"/>
      <c r="E141" s="207"/>
      <c r="F141" s="207"/>
      <c r="G141" s="207"/>
      <c r="H141" s="207"/>
      <c r="I141" s="207"/>
    </row>
    <row r="142" spans="1:9">
      <c r="A142" s="226" t="s">
        <v>229</v>
      </c>
      <c r="B142" s="224" t="s">
        <v>143</v>
      </c>
      <c r="C142" s="205"/>
      <c r="D142" s="224" t="s">
        <v>155</v>
      </c>
      <c r="E142" s="469" t="s">
        <v>156</v>
      </c>
      <c r="F142" s="470"/>
      <c r="G142" s="471"/>
      <c r="H142" s="208" t="s">
        <v>19</v>
      </c>
      <c r="I142" s="208" t="s">
        <v>0</v>
      </c>
    </row>
    <row r="143" spans="1:9">
      <c r="A143" s="214" t="s">
        <v>157</v>
      </c>
      <c r="B143" s="223">
        <v>0.8</v>
      </c>
      <c r="C143" s="220" t="s">
        <v>141</v>
      </c>
      <c r="D143" s="220">
        <v>2.1</v>
      </c>
      <c r="E143" s="220" t="s">
        <v>141</v>
      </c>
      <c r="F143" s="220">
        <v>2</v>
      </c>
      <c r="G143" s="222" t="s">
        <v>141</v>
      </c>
      <c r="H143" s="214">
        <v>4</v>
      </c>
      <c r="I143" s="214">
        <f>B143*D143*F143*H143</f>
        <v>13.440000000000001</v>
      </c>
    </row>
    <row r="144" spans="1:9">
      <c r="A144" s="212"/>
      <c r="B144" s="221"/>
      <c r="C144" s="221"/>
      <c r="D144" s="221"/>
      <c r="E144" s="221"/>
      <c r="F144" s="221"/>
      <c r="G144" s="221"/>
      <c r="H144" s="212"/>
      <c r="I144" s="212"/>
    </row>
    <row r="145" spans="1:9" ht="27.6" customHeight="1">
      <c r="A145" s="224" t="s">
        <v>158</v>
      </c>
      <c r="B145" s="214" t="s">
        <v>143</v>
      </c>
      <c r="C145" s="231"/>
      <c r="D145" s="231" t="s">
        <v>159</v>
      </c>
      <c r="E145" s="224"/>
      <c r="F145" s="473" t="s">
        <v>19</v>
      </c>
      <c r="G145" s="474"/>
      <c r="H145" s="472" t="s">
        <v>0</v>
      </c>
      <c r="I145" s="472"/>
    </row>
    <row r="146" spans="1:9">
      <c r="A146" s="224" t="s">
        <v>160</v>
      </c>
      <c r="B146" s="211">
        <v>0.13500000000000001</v>
      </c>
      <c r="C146" s="225" t="s">
        <v>141</v>
      </c>
      <c r="D146" s="211">
        <v>5</v>
      </c>
      <c r="E146" s="205" t="s">
        <v>141</v>
      </c>
      <c r="F146" s="205">
        <v>4</v>
      </c>
      <c r="G146" s="205" t="s">
        <v>142</v>
      </c>
      <c r="H146" s="472">
        <f>B146*D146*F146</f>
        <v>2.7</v>
      </c>
      <c r="I146" s="472"/>
    </row>
    <row r="147" spans="1:9">
      <c r="A147" s="214" t="s">
        <v>161</v>
      </c>
      <c r="B147" s="205">
        <v>0.05</v>
      </c>
      <c r="C147" s="225" t="s">
        <v>141</v>
      </c>
      <c r="D147" s="205">
        <v>5</v>
      </c>
      <c r="E147" s="205"/>
      <c r="F147" s="205">
        <v>4</v>
      </c>
      <c r="G147" s="205"/>
      <c r="H147" s="472">
        <f>B147*D147*F147</f>
        <v>1</v>
      </c>
      <c r="I147" s="472"/>
    </row>
    <row r="148" spans="1:9">
      <c r="A148" s="207"/>
      <c r="B148" s="207"/>
      <c r="C148" s="207"/>
      <c r="D148" s="207"/>
      <c r="E148" s="207"/>
      <c r="F148" s="207"/>
      <c r="G148" s="207"/>
      <c r="H148" s="207"/>
      <c r="I148" s="207"/>
    </row>
    <row r="149" spans="1:9">
      <c r="A149" s="224" t="s">
        <v>162</v>
      </c>
      <c r="B149" s="214" t="s">
        <v>143</v>
      </c>
      <c r="C149" s="231"/>
      <c r="D149" s="231" t="s">
        <v>159</v>
      </c>
      <c r="E149" s="224"/>
      <c r="F149" s="208" t="s">
        <v>19</v>
      </c>
      <c r="G149" s="208"/>
      <c r="H149" s="469" t="s">
        <v>0</v>
      </c>
      <c r="I149" s="471"/>
    </row>
    <row r="150" spans="1:9">
      <c r="A150" s="224" t="s">
        <v>160</v>
      </c>
      <c r="B150" s="211">
        <v>0.13500000000000001</v>
      </c>
      <c r="C150" s="225" t="s">
        <v>141</v>
      </c>
      <c r="D150" s="211">
        <v>5</v>
      </c>
      <c r="E150" s="205" t="s">
        <v>141</v>
      </c>
      <c r="F150" s="205">
        <v>3</v>
      </c>
      <c r="G150" s="205" t="s">
        <v>142</v>
      </c>
      <c r="H150" s="469">
        <f>B150*D150*F150</f>
        <v>2.0250000000000004</v>
      </c>
      <c r="I150" s="471"/>
    </row>
    <row r="151" spans="1:9">
      <c r="A151" s="214" t="s">
        <v>161</v>
      </c>
      <c r="B151" s="205">
        <v>0.05</v>
      </c>
      <c r="C151" s="225" t="s">
        <v>141</v>
      </c>
      <c r="D151" s="211">
        <v>5</v>
      </c>
      <c r="E151" s="205"/>
      <c r="F151" s="205">
        <v>3</v>
      </c>
      <c r="G151" s="205"/>
      <c r="H151" s="469">
        <f>B151*D151*F151</f>
        <v>0.75</v>
      </c>
      <c r="I151" s="471"/>
    </row>
    <row r="152" spans="1:9">
      <c r="A152" s="232"/>
      <c r="B152" s="215"/>
      <c r="C152" s="213"/>
      <c r="D152" s="210"/>
      <c r="E152" s="215"/>
      <c r="F152" s="215"/>
      <c r="G152" s="215"/>
      <c r="H152" s="209"/>
      <c r="I152" s="209"/>
    </row>
    <row r="153" spans="1:9">
      <c r="A153" s="232"/>
      <c r="B153" s="215"/>
      <c r="C153" s="213"/>
      <c r="D153" s="210"/>
      <c r="E153" s="215"/>
      <c r="F153" s="472" t="s">
        <v>0</v>
      </c>
      <c r="G153" s="472"/>
      <c r="H153" s="472"/>
      <c r="I153" s="224">
        <f>ROUND(SUM(I143:I143,H146:I147,H150:I151),2)</f>
        <v>19.920000000000002</v>
      </c>
    </row>
    <row r="154" spans="1:9">
      <c r="A154" s="232"/>
      <c r="B154" s="215"/>
      <c r="C154" s="213"/>
      <c r="D154" s="210"/>
      <c r="E154" s="215"/>
      <c r="F154" s="238"/>
      <c r="G154" s="238"/>
      <c r="H154" s="238"/>
      <c r="I154" s="238"/>
    </row>
    <row r="155" spans="1:9">
      <c r="A155" s="232"/>
      <c r="B155" s="215"/>
      <c r="C155" s="213"/>
      <c r="D155" s="210"/>
      <c r="E155" s="215"/>
      <c r="F155" s="238"/>
      <c r="G155" s="238"/>
      <c r="H155" s="238"/>
      <c r="I155" s="238"/>
    </row>
    <row r="156" spans="1:9">
      <c r="A156" s="232"/>
      <c r="B156" s="215"/>
      <c r="C156" s="213"/>
      <c r="D156" s="210"/>
      <c r="E156" s="215"/>
      <c r="F156" s="238"/>
      <c r="G156" s="238"/>
      <c r="H156" s="238"/>
      <c r="I156" s="238"/>
    </row>
    <row r="160" spans="1:9" ht="18.75">
      <c r="F160" s="464" t="s">
        <v>233</v>
      </c>
      <c r="G160" s="464"/>
      <c r="H160" s="464"/>
      <c r="I160" s="464"/>
    </row>
    <row r="161" spans="1:9" ht="19.5" customHeight="1">
      <c r="F161" s="237"/>
      <c r="G161" s="228"/>
      <c r="H161" s="228"/>
      <c r="I161" s="228"/>
    </row>
    <row r="162" spans="1:9" ht="17.25">
      <c r="F162" s="237"/>
      <c r="G162" s="228"/>
      <c r="H162" s="228"/>
      <c r="I162" s="228"/>
    </row>
    <row r="163" spans="1:9" ht="17.25">
      <c r="F163" s="237"/>
      <c r="G163" s="228"/>
      <c r="H163" s="228"/>
      <c r="I163" s="228"/>
    </row>
    <row r="164" spans="1:9" ht="17.25">
      <c r="F164" s="237"/>
      <c r="G164" s="228"/>
      <c r="H164" s="228"/>
      <c r="I164" s="228"/>
    </row>
    <row r="165" spans="1:9" ht="17.25">
      <c r="F165" s="237"/>
      <c r="G165" s="228"/>
      <c r="H165" s="228"/>
      <c r="I165" s="228"/>
    </row>
    <row r="166" spans="1:9" ht="16.5" customHeight="1"/>
    <row r="170" spans="1:9" ht="21">
      <c r="A170" s="463" t="s">
        <v>170</v>
      </c>
      <c r="B170" s="463"/>
      <c r="C170" s="463"/>
      <c r="D170" s="463"/>
      <c r="E170" s="463"/>
      <c r="F170" s="463"/>
      <c r="G170" s="463"/>
      <c r="H170" s="463"/>
      <c r="I170" s="463"/>
    </row>
    <row r="171" spans="1:9" ht="21">
      <c r="A171" s="463" t="s">
        <v>171</v>
      </c>
      <c r="B171" s="463"/>
      <c r="C171" s="463"/>
      <c r="D171" s="463"/>
      <c r="E171" s="463"/>
      <c r="F171" s="463"/>
      <c r="G171" s="463"/>
      <c r="H171" s="463"/>
      <c r="I171" s="463"/>
    </row>
    <row r="172" spans="1:9" ht="21">
      <c r="A172" s="463" t="s">
        <v>172</v>
      </c>
      <c r="B172" s="463"/>
      <c r="C172" s="463"/>
      <c r="D172" s="463"/>
      <c r="E172" s="463"/>
      <c r="F172" s="463"/>
      <c r="G172" s="463"/>
      <c r="H172" s="463"/>
      <c r="I172" s="463"/>
    </row>
  </sheetData>
  <mergeCells count="49">
    <mergeCell ref="A171:I171"/>
    <mergeCell ref="A172:I172"/>
    <mergeCell ref="F160:I160"/>
    <mergeCell ref="A76:E76"/>
    <mergeCell ref="A80:E80"/>
    <mergeCell ref="A84:E84"/>
    <mergeCell ref="E142:G142"/>
    <mergeCell ref="A170:I170"/>
    <mergeCell ref="F153:H153"/>
    <mergeCell ref="F145:G145"/>
    <mergeCell ref="H145:I145"/>
    <mergeCell ref="H146:I146"/>
    <mergeCell ref="H147:I147"/>
    <mergeCell ref="H149:I149"/>
    <mergeCell ref="H150:I150"/>
    <mergeCell ref="H151:I151"/>
    <mergeCell ref="I13:N13"/>
    <mergeCell ref="I14:N14"/>
    <mergeCell ref="I15:N15"/>
    <mergeCell ref="A133:E133"/>
    <mergeCell ref="A55:E55"/>
    <mergeCell ref="A16:E16"/>
    <mergeCell ref="A39:E39"/>
    <mergeCell ref="A23:E23"/>
    <mergeCell ref="A118:E118"/>
    <mergeCell ref="A114:E114"/>
    <mergeCell ref="A123:E123"/>
    <mergeCell ref="A129:E129"/>
    <mergeCell ref="A34:E34"/>
    <mergeCell ref="B33:E33"/>
    <mergeCell ref="A44:E44"/>
    <mergeCell ref="A61:E61"/>
    <mergeCell ref="A2:F2"/>
    <mergeCell ref="A3:F3"/>
    <mergeCell ref="A4:F4"/>
    <mergeCell ref="A29:E29"/>
    <mergeCell ref="B8:E8"/>
    <mergeCell ref="A11:E11"/>
    <mergeCell ref="A5:E6"/>
    <mergeCell ref="A49:E49"/>
    <mergeCell ref="C51:D51"/>
    <mergeCell ref="A109:E109"/>
    <mergeCell ref="A91:E91"/>
    <mergeCell ref="A95:E95"/>
    <mergeCell ref="A99:E99"/>
    <mergeCell ref="A103:E103"/>
    <mergeCell ref="B87:E87"/>
    <mergeCell ref="B65:E65"/>
    <mergeCell ref="B70:E70"/>
  </mergeCells>
  <phoneticPr fontId="1" type="noConversion"/>
  <pageMargins left="0.51181102362204722" right="0.51181102362204722" top="0.78740157480314965" bottom="0.78740157480314965" header="0.31496062992125984" footer="0.31496062992125984"/>
  <pageSetup paperSize="9" scale="42" orientation="portrait" r:id="rId1"/>
  <rowBreaks count="2" manualBreakCount="2">
    <brk id="92" max="8" man="1"/>
    <brk id="172" max="9"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37"/>
  <sheetViews>
    <sheetView topLeftCell="A10" zoomScaleNormal="100" workbookViewId="0">
      <selection activeCell="K22" sqref="K22"/>
    </sheetView>
  </sheetViews>
  <sheetFormatPr defaultRowHeight="15"/>
  <cols>
    <col min="1" max="1" width="12.42578125" customWidth="1"/>
    <col min="2" max="2" width="37" style="33" customWidth="1"/>
    <col min="3" max="3" width="4.7109375" customWidth="1"/>
    <col min="4" max="4" width="6.28515625" customWidth="1"/>
    <col min="5" max="5" width="12.28515625" customWidth="1"/>
    <col min="6" max="6" width="10.140625" customWidth="1"/>
    <col min="7" max="7" width="8.85546875" customWidth="1"/>
  </cols>
  <sheetData>
    <row r="1" spans="1:16">
      <c r="B1" s="111"/>
    </row>
    <row r="2" spans="1:16">
      <c r="B2" s="135"/>
    </row>
    <row r="3" spans="1:16" ht="18.75">
      <c r="A3" s="486" t="s">
        <v>10</v>
      </c>
      <c r="B3" s="486"/>
      <c r="C3" s="486"/>
      <c r="D3" s="486"/>
      <c r="E3" s="486"/>
      <c r="F3" s="486"/>
      <c r="G3" s="486"/>
    </row>
    <row r="4" spans="1:16" ht="18.75">
      <c r="A4" s="486" t="s">
        <v>9</v>
      </c>
      <c r="B4" s="486"/>
      <c r="C4" s="486"/>
      <c r="D4" s="486"/>
      <c r="E4" s="486"/>
      <c r="F4" s="486"/>
      <c r="G4" s="486"/>
    </row>
    <row r="5" spans="1:16" ht="18.75">
      <c r="A5" s="486" t="s">
        <v>20</v>
      </c>
      <c r="B5" s="487"/>
      <c r="C5" s="487"/>
      <c r="D5" s="487"/>
      <c r="E5" s="487"/>
      <c r="F5" s="487"/>
      <c r="G5" s="487"/>
    </row>
    <row r="6" spans="1:16" ht="18.75">
      <c r="A6" s="176"/>
      <c r="B6" s="183"/>
      <c r="C6" s="183"/>
      <c r="D6" s="183"/>
      <c r="E6" s="183"/>
      <c r="F6" s="183"/>
      <c r="G6" s="183"/>
    </row>
    <row r="7" spans="1:16">
      <c r="B7" s="135"/>
    </row>
    <row r="8" spans="1:16" ht="18.75">
      <c r="A8" s="486" t="s">
        <v>130</v>
      </c>
      <c r="B8" s="456"/>
      <c r="C8" s="456"/>
      <c r="D8" s="456"/>
      <c r="E8" s="456"/>
      <c r="F8" s="456"/>
      <c r="G8" s="456"/>
    </row>
    <row r="9" spans="1:16" ht="18.75">
      <c r="A9" s="176"/>
      <c r="B9" s="174"/>
      <c r="C9" s="174"/>
      <c r="D9" s="174"/>
      <c r="E9" s="174"/>
      <c r="F9" s="174"/>
      <c r="G9" s="174"/>
    </row>
    <row r="10" spans="1:16" ht="15.75" thickBot="1">
      <c r="B10" s="135"/>
    </row>
    <row r="11" spans="1:16" ht="15.75" thickBot="1">
      <c r="A11" s="483" t="s">
        <v>129</v>
      </c>
      <c r="B11" s="484"/>
      <c r="C11" s="484"/>
      <c r="D11" s="484"/>
      <c r="E11" s="484"/>
      <c r="F11" s="484"/>
      <c r="G11" s="485"/>
    </row>
    <row r="12" spans="1:16" ht="80.25" customHeight="1">
      <c r="A12" s="167" t="s">
        <v>94</v>
      </c>
      <c r="B12" s="480" t="s">
        <v>95</v>
      </c>
      <c r="C12" s="481"/>
      <c r="D12" s="481"/>
      <c r="E12" s="481"/>
      <c r="F12" s="481"/>
      <c r="G12" s="482"/>
      <c r="J12" s="479"/>
      <c r="K12" s="479"/>
      <c r="L12" s="479"/>
      <c r="M12" s="479"/>
      <c r="N12" s="479"/>
      <c r="O12" s="479"/>
      <c r="P12" s="479"/>
    </row>
    <row r="13" spans="1:16" ht="45.75" customHeight="1" thickBot="1">
      <c r="A13" s="19"/>
      <c r="B13" s="161"/>
    </row>
    <row r="14" spans="1:16" s="30" customFormat="1" ht="45.75" customHeight="1" thickBot="1">
      <c r="A14" s="476" t="s">
        <v>105</v>
      </c>
      <c r="B14" s="477"/>
      <c r="C14" s="477"/>
      <c r="D14" s="477"/>
      <c r="E14" s="477"/>
      <c r="F14" s="477"/>
      <c r="G14" s="478"/>
    </row>
    <row r="15" spans="1:16" s="30" customFormat="1" ht="60">
      <c r="A15" s="162" t="s">
        <v>8</v>
      </c>
      <c r="B15" s="163" t="s">
        <v>104</v>
      </c>
      <c r="C15" s="164" t="s">
        <v>1</v>
      </c>
      <c r="D15" s="165" t="s">
        <v>19</v>
      </c>
      <c r="E15" s="165" t="s">
        <v>35</v>
      </c>
      <c r="F15" s="165" t="s">
        <v>36</v>
      </c>
      <c r="G15" s="166" t="s">
        <v>0</v>
      </c>
    </row>
    <row r="16" spans="1:16" ht="36">
      <c r="A16" s="91">
        <v>1967</v>
      </c>
      <c r="B16" s="160" t="s">
        <v>96</v>
      </c>
      <c r="C16" s="88" t="s">
        <v>21</v>
      </c>
      <c r="D16" s="88">
        <v>0.15</v>
      </c>
      <c r="E16" s="92">
        <v>0.03</v>
      </c>
      <c r="F16" s="89">
        <v>24.61</v>
      </c>
      <c r="G16" s="90">
        <f t="shared" ref="G16:G19" si="0">ROUND(PRODUCT(D16*F16),2)</f>
        <v>3.69</v>
      </c>
    </row>
    <row r="17" spans="1:7" ht="24">
      <c r="A17" s="91">
        <v>1999</v>
      </c>
      <c r="B17" s="160" t="s">
        <v>97</v>
      </c>
      <c r="C17" s="88" t="s">
        <v>21</v>
      </c>
      <c r="D17" s="88">
        <v>0.3</v>
      </c>
      <c r="E17" s="92">
        <v>3</v>
      </c>
      <c r="F17" s="89">
        <v>16.55</v>
      </c>
      <c r="G17" s="90">
        <f t="shared" si="0"/>
        <v>4.97</v>
      </c>
    </row>
    <row r="18" spans="1:7" ht="24">
      <c r="A18" s="91" t="s">
        <v>98</v>
      </c>
      <c r="B18" s="160" t="s">
        <v>99</v>
      </c>
      <c r="C18" s="88" t="s">
        <v>100</v>
      </c>
      <c r="D18" s="88">
        <v>2</v>
      </c>
      <c r="E18" s="92"/>
      <c r="F18" s="89">
        <v>2.2799999999999998</v>
      </c>
      <c r="G18" s="90">
        <f t="shared" si="0"/>
        <v>4.5599999999999996</v>
      </c>
    </row>
    <row r="19" spans="1:7" ht="48">
      <c r="A19" s="88" t="s">
        <v>101</v>
      </c>
      <c r="B19" s="108" t="s">
        <v>102</v>
      </c>
      <c r="C19" s="88" t="s">
        <v>103</v>
      </c>
      <c r="D19" s="88">
        <v>4</v>
      </c>
      <c r="E19" s="88"/>
      <c r="F19" s="88">
        <v>9.25</v>
      </c>
      <c r="G19" s="90">
        <f t="shared" si="0"/>
        <v>37</v>
      </c>
    </row>
    <row r="20" spans="1:7">
      <c r="A20" s="93"/>
      <c r="B20" s="94"/>
      <c r="C20" s="93"/>
      <c r="D20" s="93"/>
      <c r="E20" s="93"/>
      <c r="F20" s="110" t="s">
        <v>0</v>
      </c>
      <c r="G20" s="109">
        <f>ROUND(SUM(G16:G19),2)</f>
        <v>50.22</v>
      </c>
    </row>
    <row r="21" spans="1:7">
      <c r="A21" s="93"/>
      <c r="B21" s="94"/>
      <c r="C21" s="93"/>
      <c r="D21" s="93"/>
      <c r="E21" s="93"/>
    </row>
    <row r="23" spans="1:7" ht="15.75">
      <c r="C23" s="475"/>
      <c r="D23" s="475"/>
      <c r="E23" s="475"/>
      <c r="F23" s="475"/>
      <c r="G23" s="475"/>
    </row>
    <row r="24" spans="1:7" ht="15.75">
      <c r="C24" s="168"/>
      <c r="D24" s="168"/>
      <c r="E24" s="168"/>
      <c r="F24" s="168"/>
      <c r="G24" s="168"/>
    </row>
    <row r="25" spans="1:7" ht="15.75">
      <c r="C25" s="175"/>
      <c r="D25" s="175"/>
      <c r="E25" s="175"/>
      <c r="F25" s="175"/>
      <c r="G25" s="175"/>
    </row>
    <row r="26" spans="1:7" ht="15.75">
      <c r="C26" s="175"/>
      <c r="D26" s="175"/>
      <c r="E26" s="175"/>
      <c r="F26" s="175"/>
      <c r="G26" s="175"/>
    </row>
    <row r="27" spans="1:7" ht="15.75">
      <c r="C27" s="168"/>
      <c r="D27" s="168"/>
      <c r="E27" s="168"/>
      <c r="F27" s="168"/>
      <c r="G27" s="168"/>
    </row>
    <row r="29" spans="1:7">
      <c r="B29" s="414" t="s">
        <v>125</v>
      </c>
      <c r="C29" s="415"/>
      <c r="D29" s="415"/>
      <c r="E29" s="415"/>
      <c r="F29" s="415"/>
    </row>
    <row r="30" spans="1:7">
      <c r="B30" s="414" t="s">
        <v>126</v>
      </c>
      <c r="C30" s="415"/>
      <c r="D30" s="415"/>
      <c r="E30" s="415"/>
      <c r="F30" s="415"/>
    </row>
    <row r="31" spans="1:7">
      <c r="B31" s="414" t="s">
        <v>127</v>
      </c>
      <c r="C31" s="415"/>
      <c r="D31" s="415"/>
      <c r="E31" s="415"/>
      <c r="F31" s="415"/>
    </row>
    <row r="37" spans="4:4">
      <c r="D37" s="131"/>
    </row>
  </sheetData>
  <mergeCells count="12">
    <mergeCell ref="J12:P12"/>
    <mergeCell ref="B12:G12"/>
    <mergeCell ref="A11:G11"/>
    <mergeCell ref="A3:G3"/>
    <mergeCell ref="A4:G4"/>
    <mergeCell ref="A5:G5"/>
    <mergeCell ref="A8:G8"/>
    <mergeCell ref="C23:G23"/>
    <mergeCell ref="B29:F29"/>
    <mergeCell ref="B30:F30"/>
    <mergeCell ref="B31:F31"/>
    <mergeCell ref="A14:G14"/>
  </mergeCells>
  <pageMargins left="0.511811024" right="0.511811024" top="0.78740157499999996" bottom="0.78740157499999996" header="0.31496062000000002" footer="0.31496062000000002"/>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T54"/>
  <sheetViews>
    <sheetView topLeftCell="A16" zoomScaleNormal="100" workbookViewId="0">
      <selection activeCell="L39" sqref="L39"/>
    </sheetView>
  </sheetViews>
  <sheetFormatPr defaultRowHeight="15"/>
  <cols>
    <col min="1" max="1" width="10.42578125" customWidth="1"/>
    <col min="8" max="8" width="26.28515625" customWidth="1"/>
    <col min="9" max="9" width="19.5703125" customWidth="1"/>
  </cols>
  <sheetData>
    <row r="2" spans="1:20" ht="19.5">
      <c r="A2" s="498" t="s">
        <v>10</v>
      </c>
      <c r="B2" s="498"/>
      <c r="C2" s="498"/>
      <c r="D2" s="498"/>
      <c r="E2" s="498"/>
      <c r="F2" s="498"/>
      <c r="G2" s="498"/>
      <c r="H2" s="498"/>
      <c r="I2" s="498"/>
      <c r="J2" s="143"/>
    </row>
    <row r="3" spans="1:20" ht="19.5">
      <c r="A3" s="498" t="s">
        <v>9</v>
      </c>
      <c r="B3" s="498"/>
      <c r="C3" s="498"/>
      <c r="D3" s="498"/>
      <c r="E3" s="498"/>
      <c r="F3" s="498"/>
      <c r="G3" s="498"/>
      <c r="H3" s="498"/>
      <c r="I3" s="498"/>
      <c r="J3" s="143"/>
    </row>
    <row r="4" spans="1:20" ht="19.5">
      <c r="A4" s="241"/>
      <c r="B4" s="241"/>
      <c r="C4" s="241"/>
      <c r="D4" s="241"/>
      <c r="E4" s="241"/>
      <c r="F4" s="241"/>
      <c r="G4" s="241"/>
      <c r="H4" s="241"/>
      <c r="I4" s="241"/>
      <c r="J4" s="143"/>
    </row>
    <row r="7" spans="1:20" ht="18.75">
      <c r="A7" s="486" t="s">
        <v>92</v>
      </c>
      <c r="B7" s="486"/>
      <c r="C7" s="486"/>
      <c r="D7" s="486"/>
      <c r="E7" s="486"/>
      <c r="F7" s="486"/>
      <c r="G7" s="486"/>
      <c r="H7" s="486"/>
      <c r="I7" s="486"/>
      <c r="M7" s="456"/>
      <c r="N7" s="456"/>
      <c r="O7" s="456"/>
      <c r="P7" s="456"/>
      <c r="Q7" s="456"/>
      <c r="R7" s="456"/>
      <c r="S7" s="456"/>
      <c r="T7" s="456"/>
    </row>
    <row r="8" spans="1:20" ht="18.75">
      <c r="A8" s="240"/>
      <c r="B8" s="240"/>
      <c r="C8" s="240"/>
      <c r="D8" s="240"/>
      <c r="E8" s="240"/>
      <c r="F8" s="240"/>
      <c r="G8" s="240"/>
      <c r="H8" s="240"/>
      <c r="I8" s="240"/>
      <c r="M8" s="239"/>
      <c r="N8" s="239"/>
      <c r="O8" s="239"/>
      <c r="P8" s="239"/>
      <c r="Q8" s="239"/>
      <c r="R8" s="239"/>
      <c r="S8" s="239"/>
      <c r="T8" s="239"/>
    </row>
    <row r="9" spans="1:20">
      <c r="M9" s="456"/>
      <c r="N9" s="456"/>
      <c r="O9" s="456"/>
      <c r="P9" s="456"/>
      <c r="Q9" s="456"/>
      <c r="R9" s="456"/>
      <c r="S9" s="456"/>
      <c r="T9" s="456"/>
    </row>
    <row r="10" spans="1:20">
      <c r="A10" s="132" t="s">
        <v>8</v>
      </c>
      <c r="B10" s="497" t="s">
        <v>87</v>
      </c>
      <c r="C10" s="497"/>
      <c r="D10" s="497"/>
      <c r="E10" s="497"/>
      <c r="F10" s="497"/>
      <c r="G10" s="497"/>
      <c r="H10" s="497"/>
      <c r="I10" s="132" t="s">
        <v>13</v>
      </c>
    </row>
    <row r="11" spans="1:20" ht="15" customHeight="1">
      <c r="A11" s="488">
        <v>1</v>
      </c>
      <c r="B11" s="489" t="s">
        <v>122</v>
      </c>
      <c r="C11" s="489"/>
      <c r="D11" s="489"/>
      <c r="E11" s="489"/>
      <c r="F11" s="489"/>
      <c r="G11" s="489"/>
      <c r="H11" s="489"/>
      <c r="I11" s="490">
        <f>ROUND(AVERAGE(3500,4650,4000),2)</f>
        <v>4050</v>
      </c>
    </row>
    <row r="12" spans="1:20">
      <c r="A12" s="488"/>
      <c r="B12" s="489"/>
      <c r="C12" s="489"/>
      <c r="D12" s="489"/>
      <c r="E12" s="489"/>
      <c r="F12" s="489"/>
      <c r="G12" s="489"/>
      <c r="H12" s="489"/>
      <c r="I12" s="490"/>
    </row>
    <row r="13" spans="1:20" ht="45.75" customHeight="1">
      <c r="A13" s="488"/>
      <c r="B13" s="489"/>
      <c r="C13" s="489"/>
      <c r="D13" s="489"/>
      <c r="E13" s="489"/>
      <c r="F13" s="489"/>
      <c r="G13" s="489"/>
      <c r="H13" s="489"/>
      <c r="I13" s="490"/>
    </row>
    <row r="14" spans="1:20" ht="249" customHeight="1">
      <c r="A14" s="133">
        <v>2</v>
      </c>
      <c r="B14" s="489" t="s">
        <v>120</v>
      </c>
      <c r="C14" s="489"/>
      <c r="D14" s="489"/>
      <c r="E14" s="489"/>
      <c r="F14" s="489"/>
      <c r="G14" s="489"/>
      <c r="H14" s="489"/>
      <c r="I14" s="134">
        <f>ROUND(AVERAGE(4300,4210,3900),2)</f>
        <v>4136.67</v>
      </c>
    </row>
    <row r="15" spans="1:20" ht="96.75" customHeight="1">
      <c r="A15" s="133">
        <v>3</v>
      </c>
      <c r="B15" s="499" t="s">
        <v>121</v>
      </c>
      <c r="C15" s="499"/>
      <c r="D15" s="499"/>
      <c r="E15" s="499"/>
      <c r="F15" s="499"/>
      <c r="G15" s="499"/>
      <c r="H15" s="499"/>
      <c r="I15" s="134">
        <f>ROUND(AVERAGE(4700,4350,3900),2)</f>
        <v>4316.67</v>
      </c>
    </row>
    <row r="16" spans="1:20" ht="147.75" customHeight="1">
      <c r="A16" s="133">
        <v>4</v>
      </c>
      <c r="B16" s="489" t="s">
        <v>91</v>
      </c>
      <c r="C16" s="489"/>
      <c r="D16" s="489"/>
      <c r="E16" s="489"/>
      <c r="F16" s="489"/>
      <c r="G16" s="489"/>
      <c r="H16" s="489"/>
      <c r="I16" s="145">
        <f>ROUND(AVERAGE(3000,4700,2340),2)</f>
        <v>3346.67</v>
      </c>
    </row>
    <row r="17" spans="1:9">
      <c r="A17" s="488">
        <v>5</v>
      </c>
      <c r="B17" s="489" t="s">
        <v>123</v>
      </c>
      <c r="C17" s="489"/>
      <c r="D17" s="489"/>
      <c r="E17" s="489"/>
      <c r="F17" s="489"/>
      <c r="G17" s="489"/>
      <c r="H17" s="489"/>
      <c r="I17" s="494">
        <f>ROUND(AVERAGE(850,700,546),2)</f>
        <v>698.67</v>
      </c>
    </row>
    <row r="18" spans="1:9">
      <c r="A18" s="488"/>
      <c r="B18" s="489"/>
      <c r="C18" s="489"/>
      <c r="D18" s="489"/>
      <c r="E18" s="489"/>
      <c r="F18" s="489"/>
      <c r="G18" s="489"/>
      <c r="H18" s="489"/>
      <c r="I18" s="495"/>
    </row>
    <row r="19" spans="1:9" ht="18.75" customHeight="1">
      <c r="A19" s="488"/>
      <c r="B19" s="489"/>
      <c r="C19" s="489"/>
      <c r="D19" s="489"/>
      <c r="E19" s="489"/>
      <c r="F19" s="489"/>
      <c r="G19" s="489"/>
      <c r="H19" s="489"/>
      <c r="I19" s="496"/>
    </row>
    <row r="20" spans="1:9" ht="80.25" customHeight="1">
      <c r="A20" s="96">
        <v>7</v>
      </c>
      <c r="B20" s="491" t="s">
        <v>119</v>
      </c>
      <c r="C20" s="492"/>
      <c r="D20" s="492"/>
      <c r="E20" s="492"/>
      <c r="F20" s="492"/>
      <c r="G20" s="492"/>
      <c r="H20" s="493"/>
      <c r="I20" s="144">
        <f>ROUND(AVERAGE(7200,6800,6500),2)</f>
        <v>6833.33</v>
      </c>
    </row>
    <row r="21" spans="1:9" ht="54" customHeight="1">
      <c r="A21" s="96">
        <v>8</v>
      </c>
      <c r="B21" s="491" t="str">
        <f>'ANEXO IB - Planilha Orçamentari'!C51</f>
        <v>PLACA EM MADEIRA DE LEI TRATADA DE APROX. 10CM X 40CM X 3 METROS, COM LETREIRO EM MADEIRA "PARQUE ECOLÓGICO" FIXADA EM PILAR DE ALVENARIA, EXCLUSIVE PILAR DE ALVENARIA. FORNECIMENTO E COLOCAÇÃO.</v>
      </c>
      <c r="C21" s="492"/>
      <c r="D21" s="492"/>
      <c r="E21" s="492"/>
      <c r="F21" s="492"/>
      <c r="G21" s="492"/>
      <c r="H21" s="493"/>
      <c r="I21" s="144">
        <f>ROUND(AVERAGE(7300,7000,6800),2)</f>
        <v>7033.33</v>
      </c>
    </row>
    <row r="24" spans="1:9" ht="15.75">
      <c r="H24" s="475"/>
      <c r="I24" s="475"/>
    </row>
    <row r="25" spans="1:9" ht="15.75">
      <c r="H25" s="175"/>
      <c r="I25" s="175"/>
    </row>
    <row r="26" spans="1:9" ht="15.75">
      <c r="H26" s="175"/>
      <c r="I26" s="175"/>
    </row>
    <row r="28" spans="1:9">
      <c r="E28" s="169" t="s">
        <v>132</v>
      </c>
    </row>
    <row r="29" spans="1:9">
      <c r="E29" s="170" t="s">
        <v>126</v>
      </c>
    </row>
    <row r="30" spans="1:9">
      <c r="E30" s="170" t="s">
        <v>127</v>
      </c>
    </row>
    <row r="48" ht="11.25" customHeight="1"/>
    <row r="49" hidden="1"/>
    <row r="50" hidden="1"/>
    <row r="51" hidden="1"/>
    <row r="52" hidden="1"/>
    <row r="53" hidden="1"/>
    <row r="54" hidden="1"/>
  </sheetData>
  <mergeCells count="18">
    <mergeCell ref="M9:T9"/>
    <mergeCell ref="M7:T7"/>
    <mergeCell ref="I17:I19"/>
    <mergeCell ref="B10:H10"/>
    <mergeCell ref="A2:I2"/>
    <mergeCell ref="A3:I3"/>
    <mergeCell ref="B14:H14"/>
    <mergeCell ref="B15:H15"/>
    <mergeCell ref="B16:H16"/>
    <mergeCell ref="A17:A19"/>
    <mergeCell ref="B17:H19"/>
    <mergeCell ref="H24:I24"/>
    <mergeCell ref="A11:A13"/>
    <mergeCell ref="B11:H13"/>
    <mergeCell ref="I11:I13"/>
    <mergeCell ref="A7:I7"/>
    <mergeCell ref="B20:H20"/>
    <mergeCell ref="B21:H21"/>
  </mergeCells>
  <pageMargins left="0.511811024" right="0.511811024" top="0.78740157499999996" bottom="0.78740157499999996" header="0.31496062000000002" footer="0.31496062000000002"/>
  <pageSetup paperSize="9" scale="7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I54"/>
  <sheetViews>
    <sheetView showGridLines="0" tabSelected="1" view="pageBreakPreview" topLeftCell="A19" zoomScaleNormal="100" zoomScaleSheetLayoutView="100" workbookViewId="0">
      <selection activeCell="F39" sqref="F39"/>
    </sheetView>
  </sheetViews>
  <sheetFormatPr defaultColWidth="9.140625" defaultRowHeight="11.25"/>
  <cols>
    <col min="1" max="1" width="15.140625" style="259" customWidth="1"/>
    <col min="2" max="2" width="11.5703125" style="263" customWidth="1"/>
    <col min="3" max="3" width="46.28515625" style="262" customWidth="1"/>
    <col min="4" max="4" width="5" style="261" customWidth="1"/>
    <col min="5" max="5" width="15.5703125" style="260" customWidth="1"/>
    <col min="6" max="6" width="11.7109375" style="260" customWidth="1"/>
    <col min="7" max="7" width="15.5703125" style="260" customWidth="1"/>
    <col min="8" max="8" width="13.7109375" style="259" customWidth="1"/>
    <col min="9" max="9" width="9" style="259" customWidth="1"/>
    <col min="10" max="10" width="11.140625" style="259" bestFit="1" customWidth="1"/>
    <col min="11" max="256" width="9.140625" style="259"/>
    <col min="257" max="257" width="11.28515625" style="259" customWidth="1"/>
    <col min="258" max="258" width="11.5703125" style="259" customWidth="1"/>
    <col min="259" max="259" width="46.28515625" style="259" customWidth="1"/>
    <col min="260" max="260" width="5" style="259" customWidth="1"/>
    <col min="261" max="261" width="13.140625" style="259" bestFit="1" customWidth="1"/>
    <col min="262" max="262" width="11.7109375" style="259" customWidth="1"/>
    <col min="263" max="263" width="15.5703125" style="259" customWidth="1"/>
    <col min="264" max="264" width="13.7109375" style="259" customWidth="1"/>
    <col min="265" max="265" width="9" style="259" customWidth="1"/>
    <col min="266" max="266" width="11.140625" style="259" bestFit="1" customWidth="1"/>
    <col min="267" max="512" width="9.140625" style="259"/>
    <col min="513" max="513" width="11.28515625" style="259" customWidth="1"/>
    <col min="514" max="514" width="11.5703125" style="259" customWidth="1"/>
    <col min="515" max="515" width="46.28515625" style="259" customWidth="1"/>
    <col min="516" max="516" width="5" style="259" customWidth="1"/>
    <col min="517" max="517" width="13.140625" style="259" bestFit="1" customWidth="1"/>
    <col min="518" max="518" width="11.7109375" style="259" customWidth="1"/>
    <col min="519" max="519" width="15.5703125" style="259" customWidth="1"/>
    <col min="520" max="520" width="13.7109375" style="259" customWidth="1"/>
    <col min="521" max="521" width="9" style="259" customWidth="1"/>
    <col min="522" max="522" width="11.140625" style="259" bestFit="1" customWidth="1"/>
    <col min="523" max="768" width="9.140625" style="259"/>
    <col min="769" max="769" width="11.28515625" style="259" customWidth="1"/>
    <col min="770" max="770" width="11.5703125" style="259" customWidth="1"/>
    <col min="771" max="771" width="46.28515625" style="259" customWidth="1"/>
    <col min="772" max="772" width="5" style="259" customWidth="1"/>
    <col min="773" max="773" width="13.140625" style="259" bestFit="1" customWidth="1"/>
    <col min="774" max="774" width="11.7109375" style="259" customWidth="1"/>
    <col min="775" max="775" width="15.5703125" style="259" customWidth="1"/>
    <col min="776" max="776" width="13.7109375" style="259" customWidth="1"/>
    <col min="777" max="777" width="9" style="259" customWidth="1"/>
    <col min="778" max="778" width="11.140625" style="259" bestFit="1" customWidth="1"/>
    <col min="779" max="1024" width="9.140625" style="259"/>
    <col min="1025" max="1025" width="11.28515625" style="259" customWidth="1"/>
    <col min="1026" max="1026" width="11.5703125" style="259" customWidth="1"/>
    <col min="1027" max="1027" width="46.28515625" style="259" customWidth="1"/>
    <col min="1028" max="1028" width="5" style="259" customWidth="1"/>
    <col min="1029" max="1029" width="13.140625" style="259" bestFit="1" customWidth="1"/>
    <col min="1030" max="1030" width="11.7109375" style="259" customWidth="1"/>
    <col min="1031" max="1031" width="15.5703125" style="259" customWidth="1"/>
    <col min="1032" max="1032" width="13.7109375" style="259" customWidth="1"/>
    <col min="1033" max="1033" width="9" style="259" customWidth="1"/>
    <col min="1034" max="1034" width="11.140625" style="259" bestFit="1" customWidth="1"/>
    <col min="1035" max="1280" width="9.140625" style="259"/>
    <col min="1281" max="1281" width="11.28515625" style="259" customWidth="1"/>
    <col min="1282" max="1282" width="11.5703125" style="259" customWidth="1"/>
    <col min="1283" max="1283" width="46.28515625" style="259" customWidth="1"/>
    <col min="1284" max="1284" width="5" style="259" customWidth="1"/>
    <col min="1285" max="1285" width="13.140625" style="259" bestFit="1" customWidth="1"/>
    <col min="1286" max="1286" width="11.7109375" style="259" customWidth="1"/>
    <col min="1287" max="1287" width="15.5703125" style="259" customWidth="1"/>
    <col min="1288" max="1288" width="13.7109375" style="259" customWidth="1"/>
    <col min="1289" max="1289" width="9" style="259" customWidth="1"/>
    <col min="1290" max="1290" width="11.140625" style="259" bestFit="1" customWidth="1"/>
    <col min="1291" max="1536" width="9.140625" style="259"/>
    <col min="1537" max="1537" width="11.28515625" style="259" customWidth="1"/>
    <col min="1538" max="1538" width="11.5703125" style="259" customWidth="1"/>
    <col min="1539" max="1539" width="46.28515625" style="259" customWidth="1"/>
    <col min="1540" max="1540" width="5" style="259" customWidth="1"/>
    <col min="1541" max="1541" width="13.140625" style="259" bestFit="1" customWidth="1"/>
    <col min="1542" max="1542" width="11.7109375" style="259" customWidth="1"/>
    <col min="1543" max="1543" width="15.5703125" style="259" customWidth="1"/>
    <col min="1544" max="1544" width="13.7109375" style="259" customWidth="1"/>
    <col min="1545" max="1545" width="9" style="259" customWidth="1"/>
    <col min="1546" max="1546" width="11.140625" style="259" bestFit="1" customWidth="1"/>
    <col min="1547" max="1792" width="9.140625" style="259"/>
    <col min="1793" max="1793" width="11.28515625" style="259" customWidth="1"/>
    <col min="1794" max="1794" width="11.5703125" style="259" customWidth="1"/>
    <col min="1795" max="1795" width="46.28515625" style="259" customWidth="1"/>
    <col min="1796" max="1796" width="5" style="259" customWidth="1"/>
    <col min="1797" max="1797" width="13.140625" style="259" bestFit="1" customWidth="1"/>
    <col min="1798" max="1798" width="11.7109375" style="259" customWidth="1"/>
    <col min="1799" max="1799" width="15.5703125" style="259" customWidth="1"/>
    <col min="1800" max="1800" width="13.7109375" style="259" customWidth="1"/>
    <col min="1801" max="1801" width="9" style="259" customWidth="1"/>
    <col min="1802" max="1802" width="11.140625" style="259" bestFit="1" customWidth="1"/>
    <col min="1803" max="2048" width="9.140625" style="259"/>
    <col min="2049" max="2049" width="11.28515625" style="259" customWidth="1"/>
    <col min="2050" max="2050" width="11.5703125" style="259" customWidth="1"/>
    <col min="2051" max="2051" width="46.28515625" style="259" customWidth="1"/>
    <col min="2052" max="2052" width="5" style="259" customWidth="1"/>
    <col min="2053" max="2053" width="13.140625" style="259" bestFit="1" customWidth="1"/>
    <col min="2054" max="2054" width="11.7109375" style="259" customWidth="1"/>
    <col min="2055" max="2055" width="15.5703125" style="259" customWidth="1"/>
    <col min="2056" max="2056" width="13.7109375" style="259" customWidth="1"/>
    <col min="2057" max="2057" width="9" style="259" customWidth="1"/>
    <col min="2058" max="2058" width="11.140625" style="259" bestFit="1" customWidth="1"/>
    <col min="2059" max="2304" width="9.140625" style="259"/>
    <col min="2305" max="2305" width="11.28515625" style="259" customWidth="1"/>
    <col min="2306" max="2306" width="11.5703125" style="259" customWidth="1"/>
    <col min="2307" max="2307" width="46.28515625" style="259" customWidth="1"/>
    <col min="2308" max="2308" width="5" style="259" customWidth="1"/>
    <col min="2309" max="2309" width="13.140625" style="259" bestFit="1" customWidth="1"/>
    <col min="2310" max="2310" width="11.7109375" style="259" customWidth="1"/>
    <col min="2311" max="2311" width="15.5703125" style="259" customWidth="1"/>
    <col min="2312" max="2312" width="13.7109375" style="259" customWidth="1"/>
    <col min="2313" max="2313" width="9" style="259" customWidth="1"/>
    <col min="2314" max="2314" width="11.140625" style="259" bestFit="1" customWidth="1"/>
    <col min="2315" max="2560" width="9.140625" style="259"/>
    <col min="2561" max="2561" width="11.28515625" style="259" customWidth="1"/>
    <col min="2562" max="2562" width="11.5703125" style="259" customWidth="1"/>
    <col min="2563" max="2563" width="46.28515625" style="259" customWidth="1"/>
    <col min="2564" max="2564" width="5" style="259" customWidth="1"/>
    <col min="2565" max="2565" width="13.140625" style="259" bestFit="1" customWidth="1"/>
    <col min="2566" max="2566" width="11.7109375" style="259" customWidth="1"/>
    <col min="2567" max="2567" width="15.5703125" style="259" customWidth="1"/>
    <col min="2568" max="2568" width="13.7109375" style="259" customWidth="1"/>
    <col min="2569" max="2569" width="9" style="259" customWidth="1"/>
    <col min="2570" max="2570" width="11.140625" style="259" bestFit="1" customWidth="1"/>
    <col min="2571" max="2816" width="9.140625" style="259"/>
    <col min="2817" max="2817" width="11.28515625" style="259" customWidth="1"/>
    <col min="2818" max="2818" width="11.5703125" style="259" customWidth="1"/>
    <col min="2819" max="2819" width="46.28515625" style="259" customWidth="1"/>
    <col min="2820" max="2820" width="5" style="259" customWidth="1"/>
    <col min="2821" max="2821" width="13.140625" style="259" bestFit="1" customWidth="1"/>
    <col min="2822" max="2822" width="11.7109375" style="259" customWidth="1"/>
    <col min="2823" max="2823" width="15.5703125" style="259" customWidth="1"/>
    <col min="2824" max="2824" width="13.7109375" style="259" customWidth="1"/>
    <col min="2825" max="2825" width="9" style="259" customWidth="1"/>
    <col min="2826" max="2826" width="11.140625" style="259" bestFit="1" customWidth="1"/>
    <col min="2827" max="3072" width="9.140625" style="259"/>
    <col min="3073" max="3073" width="11.28515625" style="259" customWidth="1"/>
    <col min="3074" max="3074" width="11.5703125" style="259" customWidth="1"/>
    <col min="3075" max="3075" width="46.28515625" style="259" customWidth="1"/>
    <col min="3076" max="3076" width="5" style="259" customWidth="1"/>
    <col min="3077" max="3077" width="13.140625" style="259" bestFit="1" customWidth="1"/>
    <col min="3078" max="3078" width="11.7109375" style="259" customWidth="1"/>
    <col min="3079" max="3079" width="15.5703125" style="259" customWidth="1"/>
    <col min="3080" max="3080" width="13.7109375" style="259" customWidth="1"/>
    <col min="3081" max="3081" width="9" style="259" customWidth="1"/>
    <col min="3082" max="3082" width="11.140625" style="259" bestFit="1" customWidth="1"/>
    <col min="3083" max="3328" width="9.140625" style="259"/>
    <col min="3329" max="3329" width="11.28515625" style="259" customWidth="1"/>
    <col min="3330" max="3330" width="11.5703125" style="259" customWidth="1"/>
    <col min="3331" max="3331" width="46.28515625" style="259" customWidth="1"/>
    <col min="3332" max="3332" width="5" style="259" customWidth="1"/>
    <col min="3333" max="3333" width="13.140625" style="259" bestFit="1" customWidth="1"/>
    <col min="3334" max="3334" width="11.7109375" style="259" customWidth="1"/>
    <col min="3335" max="3335" width="15.5703125" style="259" customWidth="1"/>
    <col min="3336" max="3336" width="13.7109375" style="259" customWidth="1"/>
    <col min="3337" max="3337" width="9" style="259" customWidth="1"/>
    <col min="3338" max="3338" width="11.140625" style="259" bestFit="1" customWidth="1"/>
    <col min="3339" max="3584" width="9.140625" style="259"/>
    <col min="3585" max="3585" width="11.28515625" style="259" customWidth="1"/>
    <col min="3586" max="3586" width="11.5703125" style="259" customWidth="1"/>
    <col min="3587" max="3587" width="46.28515625" style="259" customWidth="1"/>
    <col min="3588" max="3588" width="5" style="259" customWidth="1"/>
    <col min="3589" max="3589" width="13.140625" style="259" bestFit="1" customWidth="1"/>
    <col min="3590" max="3590" width="11.7109375" style="259" customWidth="1"/>
    <col min="3591" max="3591" width="15.5703125" style="259" customWidth="1"/>
    <col min="3592" max="3592" width="13.7109375" style="259" customWidth="1"/>
    <col min="3593" max="3593" width="9" style="259" customWidth="1"/>
    <col min="3594" max="3594" width="11.140625" style="259" bestFit="1" customWidth="1"/>
    <col min="3595" max="3840" width="9.140625" style="259"/>
    <col min="3841" max="3841" width="11.28515625" style="259" customWidth="1"/>
    <col min="3842" max="3842" width="11.5703125" style="259" customWidth="1"/>
    <col min="3843" max="3843" width="46.28515625" style="259" customWidth="1"/>
    <col min="3844" max="3844" width="5" style="259" customWidth="1"/>
    <col min="3845" max="3845" width="13.140625" style="259" bestFit="1" customWidth="1"/>
    <col min="3846" max="3846" width="11.7109375" style="259" customWidth="1"/>
    <col min="3847" max="3847" width="15.5703125" style="259" customWidth="1"/>
    <col min="3848" max="3848" width="13.7109375" style="259" customWidth="1"/>
    <col min="3849" max="3849" width="9" style="259" customWidth="1"/>
    <col min="3850" max="3850" width="11.140625" style="259" bestFit="1" customWidth="1"/>
    <col min="3851" max="4096" width="9.140625" style="259"/>
    <col min="4097" max="4097" width="11.28515625" style="259" customWidth="1"/>
    <col min="4098" max="4098" width="11.5703125" style="259" customWidth="1"/>
    <col min="4099" max="4099" width="46.28515625" style="259" customWidth="1"/>
    <col min="4100" max="4100" width="5" style="259" customWidth="1"/>
    <col min="4101" max="4101" width="13.140625" style="259" bestFit="1" customWidth="1"/>
    <col min="4102" max="4102" width="11.7109375" style="259" customWidth="1"/>
    <col min="4103" max="4103" width="15.5703125" style="259" customWidth="1"/>
    <col min="4104" max="4104" width="13.7109375" style="259" customWidth="1"/>
    <col min="4105" max="4105" width="9" style="259" customWidth="1"/>
    <col min="4106" max="4106" width="11.140625" style="259" bestFit="1" customWidth="1"/>
    <col min="4107" max="4352" width="9.140625" style="259"/>
    <col min="4353" max="4353" width="11.28515625" style="259" customWidth="1"/>
    <col min="4354" max="4354" width="11.5703125" style="259" customWidth="1"/>
    <col min="4355" max="4355" width="46.28515625" style="259" customWidth="1"/>
    <col min="4356" max="4356" width="5" style="259" customWidth="1"/>
    <col min="4357" max="4357" width="13.140625" style="259" bestFit="1" customWidth="1"/>
    <col min="4358" max="4358" width="11.7109375" style="259" customWidth="1"/>
    <col min="4359" max="4359" width="15.5703125" style="259" customWidth="1"/>
    <col min="4360" max="4360" width="13.7109375" style="259" customWidth="1"/>
    <col min="4361" max="4361" width="9" style="259" customWidth="1"/>
    <col min="4362" max="4362" width="11.140625" style="259" bestFit="1" customWidth="1"/>
    <col min="4363" max="4608" width="9.140625" style="259"/>
    <col min="4609" max="4609" width="11.28515625" style="259" customWidth="1"/>
    <col min="4610" max="4610" width="11.5703125" style="259" customWidth="1"/>
    <col min="4611" max="4611" width="46.28515625" style="259" customWidth="1"/>
    <col min="4612" max="4612" width="5" style="259" customWidth="1"/>
    <col min="4613" max="4613" width="13.140625" style="259" bestFit="1" customWidth="1"/>
    <col min="4614" max="4614" width="11.7109375" style="259" customWidth="1"/>
    <col min="4615" max="4615" width="15.5703125" style="259" customWidth="1"/>
    <col min="4616" max="4616" width="13.7109375" style="259" customWidth="1"/>
    <col min="4617" max="4617" width="9" style="259" customWidth="1"/>
    <col min="4618" max="4618" width="11.140625" style="259" bestFit="1" customWidth="1"/>
    <col min="4619" max="4864" width="9.140625" style="259"/>
    <col min="4865" max="4865" width="11.28515625" style="259" customWidth="1"/>
    <col min="4866" max="4866" width="11.5703125" style="259" customWidth="1"/>
    <col min="4867" max="4867" width="46.28515625" style="259" customWidth="1"/>
    <col min="4868" max="4868" width="5" style="259" customWidth="1"/>
    <col min="4869" max="4869" width="13.140625" style="259" bestFit="1" customWidth="1"/>
    <col min="4870" max="4870" width="11.7109375" style="259" customWidth="1"/>
    <col min="4871" max="4871" width="15.5703125" style="259" customWidth="1"/>
    <col min="4872" max="4872" width="13.7109375" style="259" customWidth="1"/>
    <col min="4873" max="4873" width="9" style="259" customWidth="1"/>
    <col min="4874" max="4874" width="11.140625" style="259" bestFit="1" customWidth="1"/>
    <col min="4875" max="5120" width="9.140625" style="259"/>
    <col min="5121" max="5121" width="11.28515625" style="259" customWidth="1"/>
    <col min="5122" max="5122" width="11.5703125" style="259" customWidth="1"/>
    <col min="5123" max="5123" width="46.28515625" style="259" customWidth="1"/>
    <col min="5124" max="5124" width="5" style="259" customWidth="1"/>
    <col min="5125" max="5125" width="13.140625" style="259" bestFit="1" customWidth="1"/>
    <col min="5126" max="5126" width="11.7109375" style="259" customWidth="1"/>
    <col min="5127" max="5127" width="15.5703125" style="259" customWidth="1"/>
    <col min="5128" max="5128" width="13.7109375" style="259" customWidth="1"/>
    <col min="5129" max="5129" width="9" style="259" customWidth="1"/>
    <col min="5130" max="5130" width="11.140625" style="259" bestFit="1" customWidth="1"/>
    <col min="5131" max="5376" width="9.140625" style="259"/>
    <col min="5377" max="5377" width="11.28515625" style="259" customWidth="1"/>
    <col min="5378" max="5378" width="11.5703125" style="259" customWidth="1"/>
    <col min="5379" max="5379" width="46.28515625" style="259" customWidth="1"/>
    <col min="5380" max="5380" width="5" style="259" customWidth="1"/>
    <col min="5381" max="5381" width="13.140625" style="259" bestFit="1" customWidth="1"/>
    <col min="5382" max="5382" width="11.7109375" style="259" customWidth="1"/>
    <col min="5383" max="5383" width="15.5703125" style="259" customWidth="1"/>
    <col min="5384" max="5384" width="13.7109375" style="259" customWidth="1"/>
    <col min="5385" max="5385" width="9" style="259" customWidth="1"/>
    <col min="5386" max="5386" width="11.140625" style="259" bestFit="1" customWidth="1"/>
    <col min="5387" max="5632" width="9.140625" style="259"/>
    <col min="5633" max="5633" width="11.28515625" style="259" customWidth="1"/>
    <col min="5634" max="5634" width="11.5703125" style="259" customWidth="1"/>
    <col min="5635" max="5635" width="46.28515625" style="259" customWidth="1"/>
    <col min="5636" max="5636" width="5" style="259" customWidth="1"/>
    <col min="5637" max="5637" width="13.140625" style="259" bestFit="1" customWidth="1"/>
    <col min="5638" max="5638" width="11.7109375" style="259" customWidth="1"/>
    <col min="5639" max="5639" width="15.5703125" style="259" customWidth="1"/>
    <col min="5640" max="5640" width="13.7109375" style="259" customWidth="1"/>
    <col min="5641" max="5641" width="9" style="259" customWidth="1"/>
    <col min="5642" max="5642" width="11.140625" style="259" bestFit="1" customWidth="1"/>
    <col min="5643" max="5888" width="9.140625" style="259"/>
    <col min="5889" max="5889" width="11.28515625" style="259" customWidth="1"/>
    <col min="5890" max="5890" width="11.5703125" style="259" customWidth="1"/>
    <col min="5891" max="5891" width="46.28515625" style="259" customWidth="1"/>
    <col min="5892" max="5892" width="5" style="259" customWidth="1"/>
    <col min="5893" max="5893" width="13.140625" style="259" bestFit="1" customWidth="1"/>
    <col min="5894" max="5894" width="11.7109375" style="259" customWidth="1"/>
    <col min="5895" max="5895" width="15.5703125" style="259" customWidth="1"/>
    <col min="5896" max="5896" width="13.7109375" style="259" customWidth="1"/>
    <col min="5897" max="5897" width="9" style="259" customWidth="1"/>
    <col min="5898" max="5898" width="11.140625" style="259" bestFit="1" customWidth="1"/>
    <col min="5899" max="6144" width="9.140625" style="259"/>
    <col min="6145" max="6145" width="11.28515625" style="259" customWidth="1"/>
    <col min="6146" max="6146" width="11.5703125" style="259" customWidth="1"/>
    <col min="6147" max="6147" width="46.28515625" style="259" customWidth="1"/>
    <col min="6148" max="6148" width="5" style="259" customWidth="1"/>
    <col min="6149" max="6149" width="13.140625" style="259" bestFit="1" customWidth="1"/>
    <col min="6150" max="6150" width="11.7109375" style="259" customWidth="1"/>
    <col min="6151" max="6151" width="15.5703125" style="259" customWidth="1"/>
    <col min="6152" max="6152" width="13.7109375" style="259" customWidth="1"/>
    <col min="6153" max="6153" width="9" style="259" customWidth="1"/>
    <col min="6154" max="6154" width="11.140625" style="259" bestFit="1" customWidth="1"/>
    <col min="6155" max="6400" width="9.140625" style="259"/>
    <col min="6401" max="6401" width="11.28515625" style="259" customWidth="1"/>
    <col min="6402" max="6402" width="11.5703125" style="259" customWidth="1"/>
    <col min="6403" max="6403" width="46.28515625" style="259" customWidth="1"/>
    <col min="6404" max="6404" width="5" style="259" customWidth="1"/>
    <col min="6405" max="6405" width="13.140625" style="259" bestFit="1" customWidth="1"/>
    <col min="6406" max="6406" width="11.7109375" style="259" customWidth="1"/>
    <col min="6407" max="6407" width="15.5703125" style="259" customWidth="1"/>
    <col min="6408" max="6408" width="13.7109375" style="259" customWidth="1"/>
    <col min="6409" max="6409" width="9" style="259" customWidth="1"/>
    <col min="6410" max="6410" width="11.140625" style="259" bestFit="1" customWidth="1"/>
    <col min="6411" max="6656" width="9.140625" style="259"/>
    <col min="6657" max="6657" width="11.28515625" style="259" customWidth="1"/>
    <col min="6658" max="6658" width="11.5703125" style="259" customWidth="1"/>
    <col min="6659" max="6659" width="46.28515625" style="259" customWidth="1"/>
    <col min="6660" max="6660" width="5" style="259" customWidth="1"/>
    <col min="6661" max="6661" width="13.140625" style="259" bestFit="1" customWidth="1"/>
    <col min="6662" max="6662" width="11.7109375" style="259" customWidth="1"/>
    <col min="6663" max="6663" width="15.5703125" style="259" customWidth="1"/>
    <col min="6664" max="6664" width="13.7109375" style="259" customWidth="1"/>
    <col min="6665" max="6665" width="9" style="259" customWidth="1"/>
    <col min="6666" max="6666" width="11.140625" style="259" bestFit="1" customWidth="1"/>
    <col min="6667" max="6912" width="9.140625" style="259"/>
    <col min="6913" max="6913" width="11.28515625" style="259" customWidth="1"/>
    <col min="6914" max="6914" width="11.5703125" style="259" customWidth="1"/>
    <col min="6915" max="6915" width="46.28515625" style="259" customWidth="1"/>
    <col min="6916" max="6916" width="5" style="259" customWidth="1"/>
    <col min="6917" max="6917" width="13.140625" style="259" bestFit="1" customWidth="1"/>
    <col min="6918" max="6918" width="11.7109375" style="259" customWidth="1"/>
    <col min="6919" max="6919" width="15.5703125" style="259" customWidth="1"/>
    <col min="6920" max="6920" width="13.7109375" style="259" customWidth="1"/>
    <col min="6921" max="6921" width="9" style="259" customWidth="1"/>
    <col min="6922" max="6922" width="11.140625" style="259" bestFit="1" customWidth="1"/>
    <col min="6923" max="7168" width="9.140625" style="259"/>
    <col min="7169" max="7169" width="11.28515625" style="259" customWidth="1"/>
    <col min="7170" max="7170" width="11.5703125" style="259" customWidth="1"/>
    <col min="7171" max="7171" width="46.28515625" style="259" customWidth="1"/>
    <col min="7172" max="7172" width="5" style="259" customWidth="1"/>
    <col min="7173" max="7173" width="13.140625" style="259" bestFit="1" customWidth="1"/>
    <col min="7174" max="7174" width="11.7109375" style="259" customWidth="1"/>
    <col min="7175" max="7175" width="15.5703125" style="259" customWidth="1"/>
    <col min="7176" max="7176" width="13.7109375" style="259" customWidth="1"/>
    <col min="7177" max="7177" width="9" style="259" customWidth="1"/>
    <col min="7178" max="7178" width="11.140625" style="259" bestFit="1" customWidth="1"/>
    <col min="7179" max="7424" width="9.140625" style="259"/>
    <col min="7425" max="7425" width="11.28515625" style="259" customWidth="1"/>
    <col min="7426" max="7426" width="11.5703125" style="259" customWidth="1"/>
    <col min="7427" max="7427" width="46.28515625" style="259" customWidth="1"/>
    <col min="7428" max="7428" width="5" style="259" customWidth="1"/>
    <col min="7429" max="7429" width="13.140625" style="259" bestFit="1" customWidth="1"/>
    <col min="7430" max="7430" width="11.7109375" style="259" customWidth="1"/>
    <col min="7431" max="7431" width="15.5703125" style="259" customWidth="1"/>
    <col min="7432" max="7432" width="13.7109375" style="259" customWidth="1"/>
    <col min="7433" max="7433" width="9" style="259" customWidth="1"/>
    <col min="7434" max="7434" width="11.140625" style="259" bestFit="1" customWidth="1"/>
    <col min="7435" max="7680" width="9.140625" style="259"/>
    <col min="7681" max="7681" width="11.28515625" style="259" customWidth="1"/>
    <col min="7682" max="7682" width="11.5703125" style="259" customWidth="1"/>
    <col min="7683" max="7683" width="46.28515625" style="259" customWidth="1"/>
    <col min="7684" max="7684" width="5" style="259" customWidth="1"/>
    <col min="7685" max="7685" width="13.140625" style="259" bestFit="1" customWidth="1"/>
    <col min="7686" max="7686" width="11.7109375" style="259" customWidth="1"/>
    <col min="7687" max="7687" width="15.5703125" style="259" customWidth="1"/>
    <col min="7688" max="7688" width="13.7109375" style="259" customWidth="1"/>
    <col min="7689" max="7689" width="9" style="259" customWidth="1"/>
    <col min="7690" max="7690" width="11.140625" style="259" bestFit="1" customWidth="1"/>
    <col min="7691" max="7936" width="9.140625" style="259"/>
    <col min="7937" max="7937" width="11.28515625" style="259" customWidth="1"/>
    <col min="7938" max="7938" width="11.5703125" style="259" customWidth="1"/>
    <col min="7939" max="7939" width="46.28515625" style="259" customWidth="1"/>
    <col min="7940" max="7940" width="5" style="259" customWidth="1"/>
    <col min="7941" max="7941" width="13.140625" style="259" bestFit="1" customWidth="1"/>
    <col min="7942" max="7942" width="11.7109375" style="259" customWidth="1"/>
    <col min="7943" max="7943" width="15.5703125" style="259" customWidth="1"/>
    <col min="7944" max="7944" width="13.7109375" style="259" customWidth="1"/>
    <col min="7945" max="7945" width="9" style="259" customWidth="1"/>
    <col min="7946" max="7946" width="11.140625" style="259" bestFit="1" customWidth="1"/>
    <col min="7947" max="8192" width="9.140625" style="259"/>
    <col min="8193" max="8193" width="11.28515625" style="259" customWidth="1"/>
    <col min="8194" max="8194" width="11.5703125" style="259" customWidth="1"/>
    <col min="8195" max="8195" width="46.28515625" style="259" customWidth="1"/>
    <col min="8196" max="8196" width="5" style="259" customWidth="1"/>
    <col min="8197" max="8197" width="13.140625" style="259" bestFit="1" customWidth="1"/>
    <col min="8198" max="8198" width="11.7109375" style="259" customWidth="1"/>
    <col min="8199" max="8199" width="15.5703125" style="259" customWidth="1"/>
    <col min="8200" max="8200" width="13.7109375" style="259" customWidth="1"/>
    <col min="8201" max="8201" width="9" style="259" customWidth="1"/>
    <col min="8202" max="8202" width="11.140625" style="259" bestFit="1" customWidth="1"/>
    <col min="8203" max="8448" width="9.140625" style="259"/>
    <col min="8449" max="8449" width="11.28515625" style="259" customWidth="1"/>
    <col min="8450" max="8450" width="11.5703125" style="259" customWidth="1"/>
    <col min="8451" max="8451" width="46.28515625" style="259" customWidth="1"/>
    <col min="8452" max="8452" width="5" style="259" customWidth="1"/>
    <col min="8453" max="8453" width="13.140625" style="259" bestFit="1" customWidth="1"/>
    <col min="8454" max="8454" width="11.7109375" style="259" customWidth="1"/>
    <col min="8455" max="8455" width="15.5703125" style="259" customWidth="1"/>
    <col min="8456" max="8456" width="13.7109375" style="259" customWidth="1"/>
    <col min="8457" max="8457" width="9" style="259" customWidth="1"/>
    <col min="8458" max="8458" width="11.140625" style="259" bestFit="1" customWidth="1"/>
    <col min="8459" max="8704" width="9.140625" style="259"/>
    <col min="8705" max="8705" width="11.28515625" style="259" customWidth="1"/>
    <col min="8706" max="8706" width="11.5703125" style="259" customWidth="1"/>
    <col min="8707" max="8707" width="46.28515625" style="259" customWidth="1"/>
    <col min="8708" max="8708" width="5" style="259" customWidth="1"/>
    <col min="8709" max="8709" width="13.140625" style="259" bestFit="1" customWidth="1"/>
    <col min="8710" max="8710" width="11.7109375" style="259" customWidth="1"/>
    <col min="8711" max="8711" width="15.5703125" style="259" customWidth="1"/>
    <col min="8712" max="8712" width="13.7109375" style="259" customWidth="1"/>
    <col min="8713" max="8713" width="9" style="259" customWidth="1"/>
    <col min="8714" max="8714" width="11.140625" style="259" bestFit="1" customWidth="1"/>
    <col min="8715" max="8960" width="9.140625" style="259"/>
    <col min="8961" max="8961" width="11.28515625" style="259" customWidth="1"/>
    <col min="8962" max="8962" width="11.5703125" style="259" customWidth="1"/>
    <col min="8963" max="8963" width="46.28515625" style="259" customWidth="1"/>
    <col min="8964" max="8964" width="5" style="259" customWidth="1"/>
    <col min="8965" max="8965" width="13.140625" style="259" bestFit="1" customWidth="1"/>
    <col min="8966" max="8966" width="11.7109375" style="259" customWidth="1"/>
    <col min="8967" max="8967" width="15.5703125" style="259" customWidth="1"/>
    <col min="8968" max="8968" width="13.7109375" style="259" customWidth="1"/>
    <col min="8969" max="8969" width="9" style="259" customWidth="1"/>
    <col min="8970" max="8970" width="11.140625" style="259" bestFit="1" customWidth="1"/>
    <col min="8971" max="9216" width="9.140625" style="259"/>
    <col min="9217" max="9217" width="11.28515625" style="259" customWidth="1"/>
    <col min="9218" max="9218" width="11.5703125" style="259" customWidth="1"/>
    <col min="9219" max="9219" width="46.28515625" style="259" customWidth="1"/>
    <col min="9220" max="9220" width="5" style="259" customWidth="1"/>
    <col min="9221" max="9221" width="13.140625" style="259" bestFit="1" customWidth="1"/>
    <col min="9222" max="9222" width="11.7109375" style="259" customWidth="1"/>
    <col min="9223" max="9223" width="15.5703125" style="259" customWidth="1"/>
    <col min="9224" max="9224" width="13.7109375" style="259" customWidth="1"/>
    <col min="9225" max="9225" width="9" style="259" customWidth="1"/>
    <col min="9226" max="9226" width="11.140625" style="259" bestFit="1" customWidth="1"/>
    <col min="9227" max="9472" width="9.140625" style="259"/>
    <col min="9473" max="9473" width="11.28515625" style="259" customWidth="1"/>
    <col min="9474" max="9474" width="11.5703125" style="259" customWidth="1"/>
    <col min="9475" max="9475" width="46.28515625" style="259" customWidth="1"/>
    <col min="9476" max="9476" width="5" style="259" customWidth="1"/>
    <col min="9477" max="9477" width="13.140625" style="259" bestFit="1" customWidth="1"/>
    <col min="9478" max="9478" width="11.7109375" style="259" customWidth="1"/>
    <col min="9479" max="9479" width="15.5703125" style="259" customWidth="1"/>
    <col min="9480" max="9480" width="13.7109375" style="259" customWidth="1"/>
    <col min="9481" max="9481" width="9" style="259" customWidth="1"/>
    <col min="9482" max="9482" width="11.140625" style="259" bestFit="1" customWidth="1"/>
    <col min="9483" max="9728" width="9.140625" style="259"/>
    <col min="9729" max="9729" width="11.28515625" style="259" customWidth="1"/>
    <col min="9730" max="9730" width="11.5703125" style="259" customWidth="1"/>
    <col min="9731" max="9731" width="46.28515625" style="259" customWidth="1"/>
    <col min="9732" max="9732" width="5" style="259" customWidth="1"/>
    <col min="9733" max="9733" width="13.140625" style="259" bestFit="1" customWidth="1"/>
    <col min="9734" max="9734" width="11.7109375" style="259" customWidth="1"/>
    <col min="9735" max="9735" width="15.5703125" style="259" customWidth="1"/>
    <col min="9736" max="9736" width="13.7109375" style="259" customWidth="1"/>
    <col min="9737" max="9737" width="9" style="259" customWidth="1"/>
    <col min="9738" max="9738" width="11.140625" style="259" bestFit="1" customWidth="1"/>
    <col min="9739" max="9984" width="9.140625" style="259"/>
    <col min="9985" max="9985" width="11.28515625" style="259" customWidth="1"/>
    <col min="9986" max="9986" width="11.5703125" style="259" customWidth="1"/>
    <col min="9987" max="9987" width="46.28515625" style="259" customWidth="1"/>
    <col min="9988" max="9988" width="5" style="259" customWidth="1"/>
    <col min="9989" max="9989" width="13.140625" style="259" bestFit="1" customWidth="1"/>
    <col min="9990" max="9990" width="11.7109375" style="259" customWidth="1"/>
    <col min="9991" max="9991" width="15.5703125" style="259" customWidth="1"/>
    <col min="9992" max="9992" width="13.7109375" style="259" customWidth="1"/>
    <col min="9993" max="9993" width="9" style="259" customWidth="1"/>
    <col min="9994" max="9994" width="11.140625" style="259" bestFit="1" customWidth="1"/>
    <col min="9995" max="10240" width="9.140625" style="259"/>
    <col min="10241" max="10241" width="11.28515625" style="259" customWidth="1"/>
    <col min="10242" max="10242" width="11.5703125" style="259" customWidth="1"/>
    <col min="10243" max="10243" width="46.28515625" style="259" customWidth="1"/>
    <col min="10244" max="10244" width="5" style="259" customWidth="1"/>
    <col min="10245" max="10245" width="13.140625" style="259" bestFit="1" customWidth="1"/>
    <col min="10246" max="10246" width="11.7109375" style="259" customWidth="1"/>
    <col min="10247" max="10247" width="15.5703125" style="259" customWidth="1"/>
    <col min="10248" max="10248" width="13.7109375" style="259" customWidth="1"/>
    <col min="10249" max="10249" width="9" style="259" customWidth="1"/>
    <col min="10250" max="10250" width="11.140625" style="259" bestFit="1" customWidth="1"/>
    <col min="10251" max="10496" width="9.140625" style="259"/>
    <col min="10497" max="10497" width="11.28515625" style="259" customWidth="1"/>
    <col min="10498" max="10498" width="11.5703125" style="259" customWidth="1"/>
    <col min="10499" max="10499" width="46.28515625" style="259" customWidth="1"/>
    <col min="10500" max="10500" width="5" style="259" customWidth="1"/>
    <col min="10501" max="10501" width="13.140625" style="259" bestFit="1" customWidth="1"/>
    <col min="10502" max="10502" width="11.7109375" style="259" customWidth="1"/>
    <col min="10503" max="10503" width="15.5703125" style="259" customWidth="1"/>
    <col min="10504" max="10504" width="13.7109375" style="259" customWidth="1"/>
    <col min="10505" max="10505" width="9" style="259" customWidth="1"/>
    <col min="10506" max="10506" width="11.140625" style="259" bestFit="1" customWidth="1"/>
    <col min="10507" max="10752" width="9.140625" style="259"/>
    <col min="10753" max="10753" width="11.28515625" style="259" customWidth="1"/>
    <col min="10754" max="10754" width="11.5703125" style="259" customWidth="1"/>
    <col min="10755" max="10755" width="46.28515625" style="259" customWidth="1"/>
    <col min="10756" max="10756" width="5" style="259" customWidth="1"/>
    <col min="10757" max="10757" width="13.140625" style="259" bestFit="1" customWidth="1"/>
    <col min="10758" max="10758" width="11.7109375" style="259" customWidth="1"/>
    <col min="10759" max="10759" width="15.5703125" style="259" customWidth="1"/>
    <col min="10760" max="10760" width="13.7109375" style="259" customWidth="1"/>
    <col min="10761" max="10761" width="9" style="259" customWidth="1"/>
    <col min="10762" max="10762" width="11.140625" style="259" bestFit="1" customWidth="1"/>
    <col min="10763" max="11008" width="9.140625" style="259"/>
    <col min="11009" max="11009" width="11.28515625" style="259" customWidth="1"/>
    <col min="11010" max="11010" width="11.5703125" style="259" customWidth="1"/>
    <col min="11011" max="11011" width="46.28515625" style="259" customWidth="1"/>
    <col min="11012" max="11012" width="5" style="259" customWidth="1"/>
    <col min="11013" max="11013" width="13.140625" style="259" bestFit="1" customWidth="1"/>
    <col min="11014" max="11014" width="11.7109375" style="259" customWidth="1"/>
    <col min="11015" max="11015" width="15.5703125" style="259" customWidth="1"/>
    <col min="11016" max="11016" width="13.7109375" style="259" customWidth="1"/>
    <col min="11017" max="11017" width="9" style="259" customWidth="1"/>
    <col min="11018" max="11018" width="11.140625" style="259" bestFit="1" customWidth="1"/>
    <col min="11019" max="11264" width="9.140625" style="259"/>
    <col min="11265" max="11265" width="11.28515625" style="259" customWidth="1"/>
    <col min="11266" max="11266" width="11.5703125" style="259" customWidth="1"/>
    <col min="11267" max="11267" width="46.28515625" style="259" customWidth="1"/>
    <col min="11268" max="11268" width="5" style="259" customWidth="1"/>
    <col min="11269" max="11269" width="13.140625" style="259" bestFit="1" customWidth="1"/>
    <col min="11270" max="11270" width="11.7109375" style="259" customWidth="1"/>
    <col min="11271" max="11271" width="15.5703125" style="259" customWidth="1"/>
    <col min="11272" max="11272" width="13.7109375" style="259" customWidth="1"/>
    <col min="11273" max="11273" width="9" style="259" customWidth="1"/>
    <col min="11274" max="11274" width="11.140625" style="259" bestFit="1" customWidth="1"/>
    <col min="11275" max="11520" width="9.140625" style="259"/>
    <col min="11521" max="11521" width="11.28515625" style="259" customWidth="1"/>
    <col min="11522" max="11522" width="11.5703125" style="259" customWidth="1"/>
    <col min="11523" max="11523" width="46.28515625" style="259" customWidth="1"/>
    <col min="11524" max="11524" width="5" style="259" customWidth="1"/>
    <col min="11525" max="11525" width="13.140625" style="259" bestFit="1" customWidth="1"/>
    <col min="11526" max="11526" width="11.7109375" style="259" customWidth="1"/>
    <col min="11527" max="11527" width="15.5703125" style="259" customWidth="1"/>
    <col min="11528" max="11528" width="13.7109375" style="259" customWidth="1"/>
    <col min="11529" max="11529" width="9" style="259" customWidth="1"/>
    <col min="11530" max="11530" width="11.140625" style="259" bestFit="1" customWidth="1"/>
    <col min="11531" max="11776" width="9.140625" style="259"/>
    <col min="11777" max="11777" width="11.28515625" style="259" customWidth="1"/>
    <col min="11778" max="11778" width="11.5703125" style="259" customWidth="1"/>
    <col min="11779" max="11779" width="46.28515625" style="259" customWidth="1"/>
    <col min="11780" max="11780" width="5" style="259" customWidth="1"/>
    <col min="11781" max="11781" width="13.140625" style="259" bestFit="1" customWidth="1"/>
    <col min="11782" max="11782" width="11.7109375" style="259" customWidth="1"/>
    <col min="11783" max="11783" width="15.5703125" style="259" customWidth="1"/>
    <col min="11784" max="11784" width="13.7109375" style="259" customWidth="1"/>
    <col min="11785" max="11785" width="9" style="259" customWidth="1"/>
    <col min="11786" max="11786" width="11.140625" style="259" bestFit="1" customWidth="1"/>
    <col min="11787" max="12032" width="9.140625" style="259"/>
    <col min="12033" max="12033" width="11.28515625" style="259" customWidth="1"/>
    <col min="12034" max="12034" width="11.5703125" style="259" customWidth="1"/>
    <col min="12035" max="12035" width="46.28515625" style="259" customWidth="1"/>
    <col min="12036" max="12036" width="5" style="259" customWidth="1"/>
    <col min="12037" max="12037" width="13.140625" style="259" bestFit="1" customWidth="1"/>
    <col min="12038" max="12038" width="11.7109375" style="259" customWidth="1"/>
    <col min="12039" max="12039" width="15.5703125" style="259" customWidth="1"/>
    <col min="12040" max="12040" width="13.7109375" style="259" customWidth="1"/>
    <col min="12041" max="12041" width="9" style="259" customWidth="1"/>
    <col min="12042" max="12042" width="11.140625" style="259" bestFit="1" customWidth="1"/>
    <col min="12043" max="12288" width="9.140625" style="259"/>
    <col min="12289" max="12289" width="11.28515625" style="259" customWidth="1"/>
    <col min="12290" max="12290" width="11.5703125" style="259" customWidth="1"/>
    <col min="12291" max="12291" width="46.28515625" style="259" customWidth="1"/>
    <col min="12292" max="12292" width="5" style="259" customWidth="1"/>
    <col min="12293" max="12293" width="13.140625" style="259" bestFit="1" customWidth="1"/>
    <col min="12294" max="12294" width="11.7109375" style="259" customWidth="1"/>
    <col min="12295" max="12295" width="15.5703125" style="259" customWidth="1"/>
    <col min="12296" max="12296" width="13.7109375" style="259" customWidth="1"/>
    <col min="12297" max="12297" width="9" style="259" customWidth="1"/>
    <col min="12298" max="12298" width="11.140625" style="259" bestFit="1" customWidth="1"/>
    <col min="12299" max="12544" width="9.140625" style="259"/>
    <col min="12545" max="12545" width="11.28515625" style="259" customWidth="1"/>
    <col min="12546" max="12546" width="11.5703125" style="259" customWidth="1"/>
    <col min="12547" max="12547" width="46.28515625" style="259" customWidth="1"/>
    <col min="12548" max="12548" width="5" style="259" customWidth="1"/>
    <col min="12549" max="12549" width="13.140625" style="259" bestFit="1" customWidth="1"/>
    <col min="12550" max="12550" width="11.7109375" style="259" customWidth="1"/>
    <col min="12551" max="12551" width="15.5703125" style="259" customWidth="1"/>
    <col min="12552" max="12552" width="13.7109375" style="259" customWidth="1"/>
    <col min="12553" max="12553" width="9" style="259" customWidth="1"/>
    <col min="12554" max="12554" width="11.140625" style="259" bestFit="1" customWidth="1"/>
    <col min="12555" max="12800" width="9.140625" style="259"/>
    <col min="12801" max="12801" width="11.28515625" style="259" customWidth="1"/>
    <col min="12802" max="12802" width="11.5703125" style="259" customWidth="1"/>
    <col min="12803" max="12803" width="46.28515625" style="259" customWidth="1"/>
    <col min="12804" max="12804" width="5" style="259" customWidth="1"/>
    <col min="12805" max="12805" width="13.140625" style="259" bestFit="1" customWidth="1"/>
    <col min="12806" max="12806" width="11.7109375" style="259" customWidth="1"/>
    <col min="12807" max="12807" width="15.5703125" style="259" customWidth="1"/>
    <col min="12808" max="12808" width="13.7109375" style="259" customWidth="1"/>
    <col min="12809" max="12809" width="9" style="259" customWidth="1"/>
    <col min="12810" max="12810" width="11.140625" style="259" bestFit="1" customWidth="1"/>
    <col min="12811" max="13056" width="9.140625" style="259"/>
    <col min="13057" max="13057" width="11.28515625" style="259" customWidth="1"/>
    <col min="13058" max="13058" width="11.5703125" style="259" customWidth="1"/>
    <col min="13059" max="13059" width="46.28515625" style="259" customWidth="1"/>
    <col min="13060" max="13060" width="5" style="259" customWidth="1"/>
    <col min="13061" max="13061" width="13.140625" style="259" bestFit="1" customWidth="1"/>
    <col min="13062" max="13062" width="11.7109375" style="259" customWidth="1"/>
    <col min="13063" max="13063" width="15.5703125" style="259" customWidth="1"/>
    <col min="13064" max="13064" width="13.7109375" style="259" customWidth="1"/>
    <col min="13065" max="13065" width="9" style="259" customWidth="1"/>
    <col min="13066" max="13066" width="11.140625" style="259" bestFit="1" customWidth="1"/>
    <col min="13067" max="13312" width="9.140625" style="259"/>
    <col min="13313" max="13313" width="11.28515625" style="259" customWidth="1"/>
    <col min="13314" max="13314" width="11.5703125" style="259" customWidth="1"/>
    <col min="13315" max="13315" width="46.28515625" style="259" customWidth="1"/>
    <col min="13316" max="13316" width="5" style="259" customWidth="1"/>
    <col min="13317" max="13317" width="13.140625" style="259" bestFit="1" customWidth="1"/>
    <col min="13318" max="13318" width="11.7109375" style="259" customWidth="1"/>
    <col min="13319" max="13319" width="15.5703125" style="259" customWidth="1"/>
    <col min="13320" max="13320" width="13.7109375" style="259" customWidth="1"/>
    <col min="13321" max="13321" width="9" style="259" customWidth="1"/>
    <col min="13322" max="13322" width="11.140625" style="259" bestFit="1" customWidth="1"/>
    <col min="13323" max="13568" width="9.140625" style="259"/>
    <col min="13569" max="13569" width="11.28515625" style="259" customWidth="1"/>
    <col min="13570" max="13570" width="11.5703125" style="259" customWidth="1"/>
    <col min="13571" max="13571" width="46.28515625" style="259" customWidth="1"/>
    <col min="13572" max="13572" width="5" style="259" customWidth="1"/>
    <col min="13573" max="13573" width="13.140625" style="259" bestFit="1" customWidth="1"/>
    <col min="13574" max="13574" width="11.7109375" style="259" customWidth="1"/>
    <col min="13575" max="13575" width="15.5703125" style="259" customWidth="1"/>
    <col min="13576" max="13576" width="13.7109375" style="259" customWidth="1"/>
    <col min="13577" max="13577" width="9" style="259" customWidth="1"/>
    <col min="13578" max="13578" width="11.140625" style="259" bestFit="1" customWidth="1"/>
    <col min="13579" max="13824" width="9.140625" style="259"/>
    <col min="13825" max="13825" width="11.28515625" style="259" customWidth="1"/>
    <col min="13826" max="13826" width="11.5703125" style="259" customWidth="1"/>
    <col min="13827" max="13827" width="46.28515625" style="259" customWidth="1"/>
    <col min="13828" max="13828" width="5" style="259" customWidth="1"/>
    <col min="13829" max="13829" width="13.140625" style="259" bestFit="1" customWidth="1"/>
    <col min="13830" max="13830" width="11.7109375" style="259" customWidth="1"/>
    <col min="13831" max="13831" width="15.5703125" style="259" customWidth="1"/>
    <col min="13832" max="13832" width="13.7109375" style="259" customWidth="1"/>
    <col min="13833" max="13833" width="9" style="259" customWidth="1"/>
    <col min="13834" max="13834" width="11.140625" style="259" bestFit="1" customWidth="1"/>
    <col min="13835" max="14080" width="9.140625" style="259"/>
    <col min="14081" max="14081" width="11.28515625" style="259" customWidth="1"/>
    <col min="14082" max="14082" width="11.5703125" style="259" customWidth="1"/>
    <col min="14083" max="14083" width="46.28515625" style="259" customWidth="1"/>
    <col min="14084" max="14084" width="5" style="259" customWidth="1"/>
    <col min="14085" max="14085" width="13.140625" style="259" bestFit="1" customWidth="1"/>
    <col min="14086" max="14086" width="11.7109375" style="259" customWidth="1"/>
    <col min="14087" max="14087" width="15.5703125" style="259" customWidth="1"/>
    <col min="14088" max="14088" width="13.7109375" style="259" customWidth="1"/>
    <col min="14089" max="14089" width="9" style="259" customWidth="1"/>
    <col min="14090" max="14090" width="11.140625" style="259" bestFit="1" customWidth="1"/>
    <col min="14091" max="14336" width="9.140625" style="259"/>
    <col min="14337" max="14337" width="11.28515625" style="259" customWidth="1"/>
    <col min="14338" max="14338" width="11.5703125" style="259" customWidth="1"/>
    <col min="14339" max="14339" width="46.28515625" style="259" customWidth="1"/>
    <col min="14340" max="14340" width="5" style="259" customWidth="1"/>
    <col min="14341" max="14341" width="13.140625" style="259" bestFit="1" customWidth="1"/>
    <col min="14342" max="14342" width="11.7109375" style="259" customWidth="1"/>
    <col min="14343" max="14343" width="15.5703125" style="259" customWidth="1"/>
    <col min="14344" max="14344" width="13.7109375" style="259" customWidth="1"/>
    <col min="14345" max="14345" width="9" style="259" customWidth="1"/>
    <col min="14346" max="14346" width="11.140625" style="259" bestFit="1" customWidth="1"/>
    <col min="14347" max="14592" width="9.140625" style="259"/>
    <col min="14593" max="14593" width="11.28515625" style="259" customWidth="1"/>
    <col min="14594" max="14594" width="11.5703125" style="259" customWidth="1"/>
    <col min="14595" max="14595" width="46.28515625" style="259" customWidth="1"/>
    <col min="14596" max="14596" width="5" style="259" customWidth="1"/>
    <col min="14597" max="14597" width="13.140625" style="259" bestFit="1" customWidth="1"/>
    <col min="14598" max="14598" width="11.7109375" style="259" customWidth="1"/>
    <col min="14599" max="14599" width="15.5703125" style="259" customWidth="1"/>
    <col min="14600" max="14600" width="13.7109375" style="259" customWidth="1"/>
    <col min="14601" max="14601" width="9" style="259" customWidth="1"/>
    <col min="14602" max="14602" width="11.140625" style="259" bestFit="1" customWidth="1"/>
    <col min="14603" max="14848" width="9.140625" style="259"/>
    <col min="14849" max="14849" width="11.28515625" style="259" customWidth="1"/>
    <col min="14850" max="14850" width="11.5703125" style="259" customWidth="1"/>
    <col min="14851" max="14851" width="46.28515625" style="259" customWidth="1"/>
    <col min="14852" max="14852" width="5" style="259" customWidth="1"/>
    <col min="14853" max="14853" width="13.140625" style="259" bestFit="1" customWidth="1"/>
    <col min="14854" max="14854" width="11.7109375" style="259" customWidth="1"/>
    <col min="14855" max="14855" width="15.5703125" style="259" customWidth="1"/>
    <col min="14856" max="14856" width="13.7109375" style="259" customWidth="1"/>
    <col min="14857" max="14857" width="9" style="259" customWidth="1"/>
    <col min="14858" max="14858" width="11.140625" style="259" bestFit="1" customWidth="1"/>
    <col min="14859" max="15104" width="9.140625" style="259"/>
    <col min="15105" max="15105" width="11.28515625" style="259" customWidth="1"/>
    <col min="15106" max="15106" width="11.5703125" style="259" customWidth="1"/>
    <col min="15107" max="15107" width="46.28515625" style="259" customWidth="1"/>
    <col min="15108" max="15108" width="5" style="259" customWidth="1"/>
    <col min="15109" max="15109" width="13.140625" style="259" bestFit="1" customWidth="1"/>
    <col min="15110" max="15110" width="11.7109375" style="259" customWidth="1"/>
    <col min="15111" max="15111" width="15.5703125" style="259" customWidth="1"/>
    <col min="15112" max="15112" width="13.7109375" style="259" customWidth="1"/>
    <col min="15113" max="15113" width="9" style="259" customWidth="1"/>
    <col min="15114" max="15114" width="11.140625" style="259" bestFit="1" customWidth="1"/>
    <col min="15115" max="15360" width="9.140625" style="259"/>
    <col min="15361" max="15361" width="11.28515625" style="259" customWidth="1"/>
    <col min="15362" max="15362" width="11.5703125" style="259" customWidth="1"/>
    <col min="15363" max="15363" width="46.28515625" style="259" customWidth="1"/>
    <col min="15364" max="15364" width="5" style="259" customWidth="1"/>
    <col min="15365" max="15365" width="13.140625" style="259" bestFit="1" customWidth="1"/>
    <col min="15366" max="15366" width="11.7109375" style="259" customWidth="1"/>
    <col min="15367" max="15367" width="15.5703125" style="259" customWidth="1"/>
    <col min="15368" max="15368" width="13.7109375" style="259" customWidth="1"/>
    <col min="15369" max="15369" width="9" style="259" customWidth="1"/>
    <col min="15370" max="15370" width="11.140625" style="259" bestFit="1" customWidth="1"/>
    <col min="15371" max="15616" width="9.140625" style="259"/>
    <col min="15617" max="15617" width="11.28515625" style="259" customWidth="1"/>
    <col min="15618" max="15618" width="11.5703125" style="259" customWidth="1"/>
    <col min="15619" max="15619" width="46.28515625" style="259" customWidth="1"/>
    <col min="15620" max="15620" width="5" style="259" customWidth="1"/>
    <col min="15621" max="15621" width="13.140625" style="259" bestFit="1" customWidth="1"/>
    <col min="15622" max="15622" width="11.7109375" style="259" customWidth="1"/>
    <col min="15623" max="15623" width="15.5703125" style="259" customWidth="1"/>
    <col min="15624" max="15624" width="13.7109375" style="259" customWidth="1"/>
    <col min="15625" max="15625" width="9" style="259" customWidth="1"/>
    <col min="15626" max="15626" width="11.140625" style="259" bestFit="1" customWidth="1"/>
    <col min="15627" max="15872" width="9.140625" style="259"/>
    <col min="15873" max="15873" width="11.28515625" style="259" customWidth="1"/>
    <col min="15874" max="15874" width="11.5703125" style="259" customWidth="1"/>
    <col min="15875" max="15875" width="46.28515625" style="259" customWidth="1"/>
    <col min="15876" max="15876" width="5" style="259" customWidth="1"/>
    <col min="15877" max="15877" width="13.140625" style="259" bestFit="1" customWidth="1"/>
    <col min="15878" max="15878" width="11.7109375" style="259" customWidth="1"/>
    <col min="15879" max="15879" width="15.5703125" style="259" customWidth="1"/>
    <col min="15880" max="15880" width="13.7109375" style="259" customWidth="1"/>
    <col min="15881" max="15881" width="9" style="259" customWidth="1"/>
    <col min="15882" max="15882" width="11.140625" style="259" bestFit="1" customWidth="1"/>
    <col min="15883" max="16128" width="9.140625" style="259"/>
    <col min="16129" max="16129" width="11.28515625" style="259" customWidth="1"/>
    <col min="16130" max="16130" width="11.5703125" style="259" customWidth="1"/>
    <col min="16131" max="16131" width="46.28515625" style="259" customWidth="1"/>
    <col min="16132" max="16132" width="5" style="259" customWidth="1"/>
    <col min="16133" max="16133" width="13.140625" style="259" bestFit="1" customWidth="1"/>
    <col min="16134" max="16134" width="11.7109375" style="259" customWidth="1"/>
    <col min="16135" max="16135" width="15.5703125" style="259" customWidth="1"/>
    <col min="16136" max="16136" width="13.7109375" style="259" customWidth="1"/>
    <col min="16137" max="16137" width="9" style="259" customWidth="1"/>
    <col min="16138" max="16138" width="11.140625" style="259" bestFit="1" customWidth="1"/>
    <col min="16139" max="16384" width="9.140625" style="259"/>
  </cols>
  <sheetData>
    <row r="3" spans="1:9" ht="20.25">
      <c r="A3" s="508" t="s">
        <v>10</v>
      </c>
      <c r="B3" s="508"/>
      <c r="C3" s="508"/>
      <c r="D3" s="508"/>
      <c r="E3" s="508"/>
      <c r="F3" s="508"/>
      <c r="G3" s="508"/>
    </row>
    <row r="4" spans="1:9" ht="20.25">
      <c r="A4" s="508" t="s">
        <v>218</v>
      </c>
      <c r="B4" s="508"/>
      <c r="C4" s="508"/>
      <c r="D4" s="508"/>
      <c r="E4" s="508"/>
      <c r="F4" s="508"/>
      <c r="G4" s="508"/>
    </row>
    <row r="5" spans="1:9" ht="20.25">
      <c r="A5" s="508" t="s">
        <v>20</v>
      </c>
      <c r="B5" s="508"/>
      <c r="C5" s="508"/>
      <c r="D5" s="508"/>
      <c r="E5" s="508"/>
      <c r="F5" s="508"/>
      <c r="G5" s="508"/>
    </row>
    <row r="6" spans="1:9" ht="23.25">
      <c r="C6" s="266"/>
      <c r="D6" s="265"/>
      <c r="E6" s="265"/>
      <c r="F6" s="265"/>
    </row>
    <row r="7" spans="1:9" ht="23.25">
      <c r="C7" s="266"/>
      <c r="D7" s="265"/>
      <c r="E7" s="265"/>
      <c r="F7" s="265"/>
    </row>
    <row r="8" spans="1:9" ht="23.25">
      <c r="C8" s="266"/>
      <c r="D8" s="265"/>
      <c r="E8" s="265"/>
      <c r="F8" s="265"/>
    </row>
    <row r="9" spans="1:9" ht="23.25">
      <c r="C9" s="266"/>
      <c r="D9" s="265"/>
      <c r="E9" s="265"/>
      <c r="F9" s="265"/>
    </row>
    <row r="11" spans="1:9" ht="16.5" customHeight="1">
      <c r="A11" s="510" t="s">
        <v>20</v>
      </c>
      <c r="B11" s="510"/>
      <c r="C11" s="510"/>
      <c r="D11" s="510"/>
      <c r="E11" s="510"/>
      <c r="F11" s="510"/>
      <c r="G11" s="510"/>
      <c r="H11" s="267"/>
      <c r="I11" s="268"/>
    </row>
    <row r="12" spans="1:9" ht="16.5" customHeight="1">
      <c r="A12" s="510" t="s">
        <v>207</v>
      </c>
      <c r="B12" s="511"/>
      <c r="C12" s="511"/>
      <c r="D12" s="511"/>
      <c r="E12" s="511"/>
      <c r="F12" s="511"/>
      <c r="G12" s="511"/>
      <c r="H12" s="267"/>
      <c r="I12" s="268"/>
    </row>
    <row r="13" spans="1:9" ht="45.75" customHeight="1">
      <c r="A13" s="270" t="s">
        <v>204</v>
      </c>
      <c r="B13" s="500" t="s">
        <v>208</v>
      </c>
      <c r="C13" s="501"/>
      <c r="D13" s="501"/>
      <c r="E13" s="501"/>
      <c r="F13" s="501"/>
      <c r="G13" s="502"/>
      <c r="H13" s="268"/>
      <c r="I13" s="268"/>
    </row>
    <row r="14" spans="1:9" s="264" customFormat="1" ht="24.75" customHeight="1">
      <c r="A14" s="269" t="s">
        <v>8</v>
      </c>
      <c r="B14" s="269" t="s">
        <v>7</v>
      </c>
      <c r="C14" s="270" t="s">
        <v>6</v>
      </c>
      <c r="D14" s="271" t="s">
        <v>1</v>
      </c>
      <c r="E14" s="272" t="s">
        <v>203</v>
      </c>
      <c r="F14" s="272" t="s">
        <v>202</v>
      </c>
      <c r="G14" s="272" t="s">
        <v>0</v>
      </c>
      <c r="H14" s="273"/>
      <c r="I14" s="273"/>
    </row>
    <row r="15" spans="1:9" ht="53.25" customHeight="1">
      <c r="A15" s="274" t="s">
        <v>34</v>
      </c>
      <c r="B15" s="275">
        <v>1983</v>
      </c>
      <c r="C15" s="276" t="s">
        <v>214</v>
      </c>
      <c r="D15" s="274" t="s">
        <v>21</v>
      </c>
      <c r="E15" s="277">
        <v>0.05</v>
      </c>
      <c r="F15" s="278">
        <v>22.86</v>
      </c>
      <c r="G15" s="278">
        <f>ROUND(E15*F15,2)</f>
        <v>1.1399999999999999</v>
      </c>
      <c r="H15" s="268"/>
      <c r="I15" s="268"/>
    </row>
    <row r="16" spans="1:9" ht="34.5" customHeight="1">
      <c r="A16" s="274" t="s">
        <v>201</v>
      </c>
      <c r="B16" s="275">
        <v>11570</v>
      </c>
      <c r="C16" s="276" t="s">
        <v>212</v>
      </c>
      <c r="D16" s="274" t="s">
        <v>107</v>
      </c>
      <c r="E16" s="277">
        <v>1</v>
      </c>
      <c r="F16" s="278">
        <v>3.1514000000000002</v>
      </c>
      <c r="G16" s="278">
        <f>ROUND(E16*F16,2)</f>
        <v>3.15</v>
      </c>
      <c r="H16" s="268"/>
      <c r="I16" s="268"/>
    </row>
    <row r="17" spans="1:9" ht="34.5" customHeight="1">
      <c r="A17" s="274" t="s">
        <v>206</v>
      </c>
      <c r="B17" s="275">
        <v>2317</v>
      </c>
      <c r="C17" s="276" t="s">
        <v>215</v>
      </c>
      <c r="D17" s="274" t="s">
        <v>1</v>
      </c>
      <c r="E17" s="277">
        <v>8.9999999999999993E-3</v>
      </c>
      <c r="F17" s="278">
        <v>6.08</v>
      </c>
      <c r="G17" s="278">
        <f>ROUND(E17*F17,2)</f>
        <v>0.05</v>
      </c>
      <c r="H17" s="268"/>
      <c r="I17" s="268"/>
    </row>
    <row r="18" spans="1:9" ht="15.75" customHeight="1" thickBot="1">
      <c r="A18" s="503" t="s">
        <v>205</v>
      </c>
      <c r="B18" s="504"/>
      <c r="C18" s="504"/>
      <c r="D18" s="504"/>
      <c r="E18" s="504"/>
      <c r="F18" s="505"/>
      <c r="G18" s="283">
        <f>SUM(G14:G17)</f>
        <v>4.34</v>
      </c>
      <c r="H18" s="268"/>
      <c r="I18" s="268"/>
    </row>
    <row r="19" spans="1:9" ht="15.75" customHeight="1">
      <c r="A19" s="284"/>
      <c r="B19" s="284"/>
      <c r="C19" s="284"/>
      <c r="D19" s="284"/>
      <c r="E19" s="284"/>
      <c r="F19" s="284"/>
      <c r="G19" s="285"/>
      <c r="H19" s="268"/>
      <c r="I19" s="268"/>
    </row>
    <row r="20" spans="1:9" ht="15.75" customHeight="1">
      <c r="A20" s="284"/>
      <c r="B20" s="284"/>
      <c r="C20" s="284"/>
      <c r="D20" s="284"/>
      <c r="E20" s="284"/>
      <c r="F20" s="284"/>
      <c r="G20" s="285"/>
      <c r="H20" s="268"/>
      <c r="I20" s="268"/>
    </row>
    <row r="21" spans="1:9" ht="15.75" customHeight="1">
      <c r="A21" s="284"/>
      <c r="B21" s="284"/>
      <c r="C21" s="284"/>
      <c r="D21" s="284"/>
      <c r="E21" s="284"/>
      <c r="F21" s="284"/>
      <c r="G21" s="285"/>
      <c r="H21" s="268"/>
      <c r="I21" s="268"/>
    </row>
    <row r="22" spans="1:9" ht="15.75" customHeight="1">
      <c r="A22" s="284"/>
      <c r="B22" s="284"/>
      <c r="C22" s="284"/>
      <c r="D22" s="284"/>
      <c r="E22" s="284"/>
      <c r="F22" s="284"/>
      <c r="G22" s="285"/>
      <c r="H22" s="268"/>
      <c r="I22" s="268"/>
    </row>
    <row r="23" spans="1:9" ht="15.75" customHeight="1">
      <c r="A23" s="284"/>
      <c r="B23" s="284"/>
      <c r="C23" s="284"/>
      <c r="D23" s="284"/>
      <c r="E23" s="284"/>
      <c r="F23" s="284"/>
      <c r="G23" s="285"/>
      <c r="H23" s="268"/>
      <c r="I23" s="268"/>
    </row>
    <row r="24" spans="1:9" ht="15.75">
      <c r="A24" s="268"/>
      <c r="B24" s="279"/>
      <c r="C24" s="280"/>
      <c r="D24" s="281"/>
      <c r="E24" s="282"/>
      <c r="F24" s="282"/>
      <c r="G24" s="282"/>
      <c r="H24" s="268"/>
      <c r="I24" s="268"/>
    </row>
    <row r="25" spans="1:9" ht="15.75">
      <c r="A25" s="268"/>
      <c r="B25" s="279"/>
      <c r="C25" s="515"/>
      <c r="D25" s="516"/>
      <c r="E25" s="516"/>
      <c r="F25" s="516"/>
      <c r="G25" s="516"/>
      <c r="H25" s="516"/>
      <c r="I25" s="516"/>
    </row>
    <row r="26" spans="1:9" ht="19.5" customHeight="1">
      <c r="A26" s="509" t="s">
        <v>20</v>
      </c>
      <c r="B26" s="509"/>
      <c r="C26" s="509"/>
      <c r="D26" s="509"/>
      <c r="E26" s="509"/>
      <c r="F26" s="509"/>
      <c r="G26" s="509"/>
      <c r="H26" s="267"/>
      <c r="I26" s="268"/>
    </row>
    <row r="27" spans="1:9" s="288" customFormat="1" ht="19.5" customHeight="1">
      <c r="A27" s="510" t="s">
        <v>207</v>
      </c>
      <c r="B27" s="511"/>
      <c r="C27" s="511"/>
      <c r="D27" s="511"/>
      <c r="E27" s="511"/>
      <c r="F27" s="511"/>
      <c r="G27" s="511"/>
      <c r="H27" s="286"/>
      <c r="I27" s="287"/>
    </row>
    <row r="28" spans="1:9" ht="45.75" customHeight="1">
      <c r="A28" s="289" t="s">
        <v>221</v>
      </c>
      <c r="B28" s="512" t="s">
        <v>209</v>
      </c>
      <c r="C28" s="513"/>
      <c r="D28" s="513"/>
      <c r="E28" s="513"/>
      <c r="F28" s="513"/>
      <c r="G28" s="514"/>
      <c r="H28" s="268"/>
      <c r="I28" s="268"/>
    </row>
    <row r="29" spans="1:9" s="264" customFormat="1" ht="26.25" customHeight="1">
      <c r="A29" s="269" t="s">
        <v>8</v>
      </c>
      <c r="B29" s="269" t="s">
        <v>7</v>
      </c>
      <c r="C29" s="270" t="s">
        <v>6</v>
      </c>
      <c r="D29" s="271" t="s">
        <v>1</v>
      </c>
      <c r="E29" s="272" t="s">
        <v>203</v>
      </c>
      <c r="F29" s="272" t="s">
        <v>202</v>
      </c>
      <c r="G29" s="272" t="s">
        <v>0</v>
      </c>
      <c r="H29" s="273"/>
      <c r="I29" s="273"/>
    </row>
    <row r="30" spans="1:9" ht="46.5" customHeight="1">
      <c r="A30" s="274" t="s">
        <v>34</v>
      </c>
      <c r="B30" s="275">
        <v>1983</v>
      </c>
      <c r="C30" s="276" t="s">
        <v>216</v>
      </c>
      <c r="D30" s="274" t="s">
        <v>21</v>
      </c>
      <c r="E30" s="277">
        <v>0.05</v>
      </c>
      <c r="F30" s="278">
        <v>22.86</v>
      </c>
      <c r="G30" s="278">
        <f>ROUND(E30*F30,2)</f>
        <v>1.1399999999999999</v>
      </c>
      <c r="H30" s="268"/>
      <c r="I30" s="268"/>
    </row>
    <row r="31" spans="1:9" ht="46.5" customHeight="1">
      <c r="A31" s="274" t="s">
        <v>201</v>
      </c>
      <c r="B31" s="275">
        <v>4283</v>
      </c>
      <c r="C31" s="276" t="s">
        <v>213</v>
      </c>
      <c r="D31" s="274" t="s">
        <v>107</v>
      </c>
      <c r="E31" s="277">
        <v>1</v>
      </c>
      <c r="F31" s="278">
        <v>4.5503</v>
      </c>
      <c r="G31" s="278">
        <f>ROUND(E31*F31,2)</f>
        <v>4.55</v>
      </c>
      <c r="H31" s="268"/>
      <c r="I31" s="268"/>
    </row>
    <row r="32" spans="1:9" ht="34.5" customHeight="1">
      <c r="A32" s="274" t="s">
        <v>206</v>
      </c>
      <c r="B32" s="275">
        <v>2317</v>
      </c>
      <c r="C32" s="276" t="s">
        <v>217</v>
      </c>
      <c r="D32" s="274" t="s">
        <v>1</v>
      </c>
      <c r="E32" s="277">
        <v>8.9999999999999993E-3</v>
      </c>
      <c r="F32" s="278">
        <v>6.08</v>
      </c>
      <c r="G32" s="278">
        <f>ROUND(E32*F32,2)</f>
        <v>0.05</v>
      </c>
      <c r="H32" s="268"/>
      <c r="I32" s="268"/>
    </row>
    <row r="33" spans="1:9" ht="15.75" customHeight="1" thickBot="1">
      <c r="A33" s="503" t="s">
        <v>205</v>
      </c>
      <c r="B33" s="504"/>
      <c r="C33" s="504"/>
      <c r="D33" s="504"/>
      <c r="E33" s="504"/>
      <c r="F33" s="505"/>
      <c r="G33" s="283">
        <f>SUM(G29:G32)</f>
        <v>5.7399999999999993</v>
      </c>
      <c r="H33" s="268"/>
      <c r="I33" s="268"/>
    </row>
    <row r="34" spans="1:9" ht="15.75">
      <c r="A34" s="268"/>
      <c r="B34" s="279"/>
      <c r="C34" s="280"/>
      <c r="D34" s="281"/>
      <c r="E34" s="282"/>
      <c r="F34" s="282"/>
      <c r="G34" s="282"/>
      <c r="H34" s="268"/>
      <c r="I34" s="268"/>
    </row>
    <row r="35" spans="1:9" ht="15.75">
      <c r="A35" s="268"/>
      <c r="B35" s="279"/>
      <c r="C35" s="280"/>
      <c r="D35" s="281"/>
      <c r="E35" s="282"/>
      <c r="F35" s="282"/>
      <c r="G35" s="282"/>
      <c r="H35" s="268"/>
      <c r="I35" s="268"/>
    </row>
    <row r="36" spans="1:9" ht="15">
      <c r="E36" s="507"/>
      <c r="F36" s="507"/>
      <c r="G36" s="507"/>
    </row>
    <row r="49" spans="1:7" ht="18.75">
      <c r="A49" s="290"/>
      <c r="B49" s="291"/>
      <c r="C49" s="292"/>
      <c r="D49" s="293"/>
      <c r="E49" s="294"/>
      <c r="F49" s="294"/>
      <c r="G49" s="294"/>
    </row>
    <row r="50" spans="1:7" ht="18.75">
      <c r="A50" s="506" t="s">
        <v>170</v>
      </c>
      <c r="B50" s="506"/>
      <c r="C50" s="506"/>
      <c r="D50" s="506"/>
      <c r="E50" s="506"/>
      <c r="F50" s="506"/>
      <c r="G50" s="506"/>
    </row>
    <row r="51" spans="1:7" ht="18.75">
      <c r="A51" s="506" t="s">
        <v>171</v>
      </c>
      <c r="B51" s="506"/>
      <c r="C51" s="506"/>
      <c r="D51" s="506"/>
      <c r="E51" s="506"/>
      <c r="F51" s="506"/>
      <c r="G51" s="506"/>
    </row>
    <row r="52" spans="1:7" ht="18.75">
      <c r="A52" s="506" t="s">
        <v>172</v>
      </c>
      <c r="B52" s="506"/>
      <c r="C52" s="506"/>
      <c r="D52" s="506"/>
      <c r="E52" s="506"/>
      <c r="F52" s="506"/>
      <c r="G52" s="506"/>
    </row>
    <row r="53" spans="1:7" ht="18.75">
      <c r="A53" s="506"/>
      <c r="B53" s="506"/>
      <c r="C53" s="506"/>
      <c r="D53" s="506"/>
      <c r="E53" s="506"/>
      <c r="F53" s="506"/>
      <c r="G53" s="506"/>
    </row>
    <row r="54" spans="1:7" ht="18.75">
      <c r="A54" s="290"/>
      <c r="B54" s="291"/>
      <c r="C54" s="292"/>
      <c r="D54" s="293"/>
      <c r="E54" s="294"/>
      <c r="F54" s="294"/>
      <c r="G54" s="294"/>
    </row>
  </sheetData>
  <mergeCells count="17">
    <mergeCell ref="A3:G3"/>
    <mergeCell ref="A4:G4"/>
    <mergeCell ref="A5:G5"/>
    <mergeCell ref="A50:G50"/>
    <mergeCell ref="A51:G51"/>
    <mergeCell ref="A26:G26"/>
    <mergeCell ref="A27:G27"/>
    <mergeCell ref="B28:G28"/>
    <mergeCell ref="A33:F33"/>
    <mergeCell ref="A11:G11"/>
    <mergeCell ref="A12:G12"/>
    <mergeCell ref="C25:I25"/>
    <mergeCell ref="B13:G13"/>
    <mergeCell ref="A18:F18"/>
    <mergeCell ref="A52:G52"/>
    <mergeCell ref="A53:G53"/>
    <mergeCell ref="E36:G36"/>
  </mergeCells>
  <printOptions horizontalCentered="1"/>
  <pageMargins left="1.0236220472440944" right="0.62992125984251968" top="0.6692913385826772" bottom="0.51181102362204722" header="0.70866141732283472" footer="0.51181102362204722"/>
  <pageSetup paperSize="9" scale="65" fitToHeight="0" orientation="portrait" r:id="rId1"/>
  <headerFooter alignWithMargins="0">
    <oddFooter>&amp;R&amp;"Comic Sans MS,Normal"&amp;8Página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8</vt:i4>
      </vt:variant>
    </vt:vector>
  </HeadingPairs>
  <TitlesOfParts>
    <vt:vector size="16" baseType="lpstr">
      <vt:lpstr>ANEXO IB - Planilha Orçamentari</vt:lpstr>
      <vt:lpstr>ANEXO IC -Cronograma </vt:lpstr>
      <vt:lpstr>ANECO ID BDI-obras covencionais</vt:lpstr>
      <vt:lpstr>ANEXO IE - BDI diferenciado</vt:lpstr>
      <vt:lpstr>ANEXO IF- Memorial de Calculo</vt:lpstr>
      <vt:lpstr>conjunto</vt:lpstr>
      <vt:lpstr>cotaçao com preço</vt:lpstr>
      <vt:lpstr>COMPOSIÇÕES</vt:lpstr>
      <vt:lpstr>'ANECO ID BDI-obras covencionais'!Area_de_impressao</vt:lpstr>
      <vt:lpstr>'ANEXO IB - Planilha Orçamentari'!Area_de_impressao</vt:lpstr>
      <vt:lpstr>'ANEXO IC -Cronograma '!Area_de_impressao</vt:lpstr>
      <vt:lpstr>'ANEXO IF- Memorial de Calculo'!Area_de_impressao</vt:lpstr>
      <vt:lpstr>COMPOSIÇÕES!Area_de_impressao</vt:lpstr>
      <vt:lpstr>conjunto!Area_de_impressao</vt:lpstr>
      <vt:lpstr>'cotaçao com preço'!Area_de_impressao</vt:lpstr>
      <vt:lpstr>COMPOSIÇÕES!Titulos_de_impressao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dc:creator>
  <cp:lastModifiedBy>Rodrigo</cp:lastModifiedBy>
  <cp:lastPrinted>2022-06-21T16:56:05Z</cp:lastPrinted>
  <dcterms:created xsi:type="dcterms:W3CDTF">2021-04-26T17:36:06Z</dcterms:created>
  <dcterms:modified xsi:type="dcterms:W3CDTF">2022-07-18T12:22:15Z</dcterms:modified>
</cp:coreProperties>
</file>